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029ACA12-F153-4F1A-9868-B4610C5AD5ED}" xr6:coauthVersionLast="36" xr6:coauthVersionMax="36" xr10:uidLastSave="{00000000-0000-0000-0000-000000000000}"/>
  <bookViews>
    <workbookView xWindow="-7965" yWindow="90" windowWidth="25605" windowHeight="15480" tabRatio="947" xr2:uid="{00000000-000D-0000-FFFF-FFFF00000000}"/>
  </bookViews>
  <sheets>
    <sheet name="TABLE - START HERE" sheetId="1" r:id="rId1"/>
    <sheet name="SHEET A" sheetId="2" r:id="rId2"/>
    <sheet name="SHEET B" sheetId="9" r:id="rId3"/>
    <sheet name="SHEET C" sheetId="10" r:id="rId4"/>
    <sheet name="SHEET D" sheetId="11" r:id="rId5"/>
    <sheet name="SHEET E" sheetId="12" r:id="rId6"/>
  </sheets>
  <definedNames>
    <definedName name="_xlnm.Print_Area" localSheetId="1">'SHEET A'!$A$1:$H$47</definedName>
    <definedName name="_xlnm.Print_Area" localSheetId="2">'SHEET B'!$A$1:$G$46</definedName>
    <definedName name="_xlnm.Print_Area" localSheetId="3">'SHEET C'!$A$1:$H$50</definedName>
    <definedName name="_xlnm.Print_Area" localSheetId="4">'SHEET D'!$A$1:$H$44</definedName>
    <definedName name="_xlnm.Print_Area" localSheetId="5">'SHEET E'!$A$1:$H$45</definedName>
    <definedName name="_xlnm.Print_Area" localSheetId="0">'TABLE - START HERE'!$E$7:$J$26</definedName>
  </definedNames>
  <calcPr calcId="191029"/>
</workbook>
</file>

<file path=xl/calcChain.xml><?xml version="1.0" encoding="utf-8"?>
<calcChain xmlns="http://schemas.openxmlformats.org/spreadsheetml/2006/main">
  <c r="E22" i="2" l="1"/>
  <c r="E23" i="9"/>
  <c r="E25" i="10"/>
  <c r="E21" i="11"/>
  <c r="E22" i="12"/>
  <c r="D31" i="10"/>
  <c r="C23" i="10"/>
  <c r="H26" i="1" l="1"/>
  <c r="I26" i="1"/>
  <c r="J26" i="1"/>
  <c r="G26" i="1"/>
  <c r="D36" i="10" l="1"/>
  <c r="J24" i="1" l="1"/>
  <c r="J23" i="1"/>
  <c r="J22" i="1"/>
  <c r="J21" i="1"/>
  <c r="J20" i="1"/>
  <c r="D35" i="10" l="1"/>
  <c r="D33" i="2" l="1"/>
  <c r="D27" i="2"/>
  <c r="E38" i="12" l="1"/>
  <c r="D27" i="12"/>
  <c r="D28" i="12"/>
  <c r="D30" i="12"/>
  <c r="D31" i="12"/>
  <c r="D26" i="12"/>
  <c r="D25" i="12"/>
  <c r="D32" i="10"/>
  <c r="D33" i="10"/>
  <c r="G25" i="1"/>
  <c r="D28" i="11"/>
  <c r="D25" i="11"/>
  <c r="D26" i="11"/>
  <c r="D27" i="11"/>
  <c r="D29" i="11"/>
  <c r="D30" i="11"/>
  <c r="D24" i="11"/>
  <c r="D30" i="10"/>
  <c r="D30" i="9"/>
  <c r="D26" i="9"/>
  <c r="E26" i="9" s="1"/>
  <c r="D29" i="9"/>
  <c r="D31" i="9"/>
  <c r="D32" i="9"/>
  <c r="D28" i="2"/>
  <c r="D29" i="2"/>
  <c r="D28" i="9"/>
  <c r="D27" i="9"/>
  <c r="H25" i="1"/>
  <c r="I25" i="1"/>
  <c r="D30" i="2"/>
  <c r="E33" i="2"/>
  <c r="D32" i="2"/>
  <c r="D29" i="12" l="1"/>
  <c r="E31" i="12"/>
  <c r="E33" i="12" s="1"/>
  <c r="E40" i="12" s="1"/>
  <c r="E44" i="12" s="1"/>
  <c r="E30" i="11"/>
  <c r="E26" i="11"/>
  <c r="E29" i="11"/>
  <c r="E27" i="11"/>
  <c r="E37" i="11"/>
  <c r="E29" i="9"/>
  <c r="E32" i="2"/>
  <c r="E32" i="10"/>
  <c r="E31" i="10"/>
  <c r="E43" i="10"/>
  <c r="E35" i="10"/>
  <c r="E36" i="10"/>
  <c r="E40" i="2"/>
  <c r="E30" i="2"/>
  <c r="E27" i="2"/>
  <c r="E31" i="9"/>
  <c r="E32" i="9"/>
  <c r="E39" i="9"/>
  <c r="E33" i="10"/>
  <c r="J25" i="1"/>
  <c r="H24" i="2"/>
  <c r="E31" i="2" s="1"/>
  <c r="H27" i="10" l="1"/>
  <c r="E34" i="10" s="1"/>
  <c r="D34" i="10" s="1"/>
  <c r="E42" i="12"/>
  <c r="E34" i="9"/>
  <c r="E41" i="9" s="1"/>
  <c r="E43" i="9" s="1"/>
  <c r="E32" i="11"/>
  <c r="E39" i="11" s="1"/>
  <c r="E43" i="11" s="1"/>
  <c r="D31" i="2"/>
  <c r="E35" i="2"/>
  <c r="E42" i="2" s="1"/>
  <c r="E38" i="10" l="1"/>
  <c r="E45" i="10" s="1"/>
  <c r="E49" i="10" s="1"/>
  <c r="E45" i="9"/>
  <c r="E41" i="11"/>
  <c r="E44" i="2"/>
  <c r="E46" i="2"/>
  <c r="E47" i="10" l="1"/>
</calcChain>
</file>

<file path=xl/sharedStrings.xml><?xml version="1.0" encoding="utf-8"?>
<sst xmlns="http://schemas.openxmlformats.org/spreadsheetml/2006/main" count="294" uniqueCount="101">
  <si>
    <t>HARTNELL COMMUNITY COLLEGE DISTRICT</t>
  </si>
  <si>
    <t>TABLE OF CONTENTS</t>
  </si>
  <si>
    <t>Salary</t>
  </si>
  <si>
    <t>Budget</t>
  </si>
  <si>
    <t>Worksheet</t>
  </si>
  <si>
    <t>Tab</t>
  </si>
  <si>
    <t>A</t>
  </si>
  <si>
    <t>B</t>
  </si>
  <si>
    <t>D</t>
  </si>
  <si>
    <t>C</t>
  </si>
  <si>
    <t>E</t>
  </si>
  <si>
    <t>Rate</t>
  </si>
  <si>
    <t>STRS</t>
  </si>
  <si>
    <t>PERS</t>
  </si>
  <si>
    <t>SUI</t>
  </si>
  <si>
    <t>Classified CSEA</t>
  </si>
  <si>
    <t>Classified Confidential</t>
  </si>
  <si>
    <t>Classified Management</t>
  </si>
  <si>
    <t>Object</t>
  </si>
  <si>
    <t>Description</t>
  </si>
  <si>
    <t>Academic Teaching Full-time</t>
  </si>
  <si>
    <t>Academic Nonteaching Full-time</t>
  </si>
  <si>
    <t>Academic Nonteaching Management</t>
  </si>
  <si>
    <t>Academic Nonteaching President</t>
  </si>
  <si>
    <t>Academic Teaching NIC</t>
  </si>
  <si>
    <t>Academic Teaching PT</t>
  </si>
  <si>
    <t>Academic Salaries</t>
  </si>
  <si>
    <t>Academic Nonteaching NIC</t>
  </si>
  <si>
    <t>Academic Nonteaching PT</t>
  </si>
  <si>
    <t>Code</t>
  </si>
  <si>
    <t>Classified Salaries</t>
  </si>
  <si>
    <t>Classified Supervisory</t>
  </si>
  <si>
    <t>Classified L-39</t>
  </si>
  <si>
    <t>Classified Permanent Instructional Aides</t>
  </si>
  <si>
    <t>Classified Overtime Non-IA PT</t>
  </si>
  <si>
    <t>Classified Student FWS Non-IA</t>
  </si>
  <si>
    <t>Classified Student SWS Non-IA</t>
  </si>
  <si>
    <t>Classified Student Dist Non-IA PT</t>
  </si>
  <si>
    <t>Class Nonstu NonIA PT Prof Exp</t>
  </si>
  <si>
    <t>Classified Nonstudent Instructional Aides PT</t>
  </si>
  <si>
    <t>Classified Student Dist Instructional Aides PT</t>
  </si>
  <si>
    <t>SALARIES</t>
  </si>
  <si>
    <t>Employee Only</t>
  </si>
  <si>
    <t>Full Family</t>
  </si>
  <si>
    <t>Average</t>
  </si>
  <si>
    <t>SALARY AND BENEFIT CALCULATOR</t>
  </si>
  <si>
    <t>Salary Object Code</t>
  </si>
  <si>
    <t>Employee Type</t>
  </si>
  <si>
    <t>Enter Employee's Name:</t>
  </si>
  <si>
    <t>Enter Salary Range:</t>
  </si>
  <si>
    <t>Enter Salary Step:</t>
  </si>
  <si>
    <t>Enter Hours per Week</t>
  </si>
  <si>
    <t>Enter Months per Year</t>
  </si>
  <si>
    <t>Enter Salary Percentage</t>
  </si>
  <si>
    <t>Enter Annual Salary (100%)</t>
  </si>
  <si>
    <t>Calculated Salary  (Annual Salary times Percentage)</t>
  </si>
  <si>
    <t>Teaching</t>
  </si>
  <si>
    <t>Nonteaching</t>
  </si>
  <si>
    <t>OASDHI (FICA)</t>
  </si>
  <si>
    <t>Health &amp; Welfare</t>
  </si>
  <si>
    <t>Medicare</t>
  </si>
  <si>
    <t>Worker's Comp</t>
  </si>
  <si>
    <t>Benefit Type</t>
  </si>
  <si>
    <t>Benefit Rate</t>
  </si>
  <si>
    <t>Benefit Object Codes</t>
  </si>
  <si>
    <t>Total Benefits</t>
  </si>
  <si>
    <t>Benefit Amounts</t>
  </si>
  <si>
    <t>MCSIG PPO $25 (80/20)</t>
  </si>
  <si>
    <t>Delta Dental</t>
  </si>
  <si>
    <t>VSP Vision</t>
  </si>
  <si>
    <t>Accidental Death</t>
  </si>
  <si>
    <t>Long Term Disability</t>
  </si>
  <si>
    <t>Employee +1</t>
  </si>
  <si>
    <t>Select Employee Only, Employee +1, or Full Family Benefits</t>
  </si>
  <si>
    <t>Annual Health &amp; Welfare</t>
  </si>
  <si>
    <t>Base Plan</t>
  </si>
  <si>
    <t>Monthly Health &amp; Welfare</t>
  </si>
  <si>
    <t>Worker's Comp.</t>
  </si>
  <si>
    <t>Annual Health &amp; Welfare Amount</t>
  </si>
  <si>
    <t>Salary and Benefits</t>
  </si>
  <si>
    <t>PROJECTION SUMMARY</t>
  </si>
  <si>
    <t>Total Salary</t>
  </si>
  <si>
    <t>**Only cells highlighted yellow require input.</t>
  </si>
  <si>
    <t>*See below</t>
  </si>
  <si>
    <t>*Flat</t>
  </si>
  <si>
    <t>Academic Nonteaching Special Projects</t>
  </si>
  <si>
    <t>&lt;&lt; No Health &amp; Welfare Benefits</t>
  </si>
  <si>
    <t>**Please use the worksheet tab (A,B,C,D,E,F,G) according to personnel classification below:</t>
  </si>
  <si>
    <t>Class. Nonstudent Instructional Aides PT</t>
  </si>
  <si>
    <t>Class. Nonstuded Non IA PT Prof Exp</t>
  </si>
  <si>
    <t>&lt;&lt; If less than 30 hours, no Health &amp; Welfare</t>
  </si>
  <si>
    <t>Subject to change</t>
  </si>
  <si>
    <t>Longevity/Shift Diff</t>
  </si>
  <si>
    <t>&lt;&lt; Salary amount must be input to auto-calculate benefit costs below</t>
  </si>
  <si>
    <t>ADMINISTRATIVE SERVICES DEPARTMENT</t>
  </si>
  <si>
    <t>*Health and Welfare Amounts (Base Plan, PPO $25, 80/20)</t>
  </si>
  <si>
    <t>Curriculum Program Specialist</t>
  </si>
  <si>
    <t>D-E</t>
  </si>
  <si>
    <t>&gt;?</t>
  </si>
  <si>
    <t>2025-26 BENEFIT RATES</t>
  </si>
  <si>
    <t>BASED UPON 2025-26 ESTIMATED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</si>
</sst>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%"/>
    <numFmt numFmtId="166" formatCode="_(* #,##0_);_(* \(#,##0\);_(* &quot;-&quot;??_);_(@_)"/>
    <numFmt numFmtId="167" formatCode="0.0%"/>
    <numFmt numFmtId="168" formatCode="0.00000%"/>
    <numFmt numFmtId="169" formatCode="0.000"/>
  </numFmts>
  <fonts count="12" x14ac:knownFonts="1">
    <font>
      <sz val="10"/>
      <name val="Arial"/>
    </font>
    <font>
      <sz val="10"/>
      <name val="Arial"/>
      <family val="2"/>
    </font>
    <font>
      <sz val="10"/>
      <color theme="1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Tahoma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ahoma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67">
    <border>
      <left/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0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6" fillId="2" borderId="23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2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6" fillId="0" borderId="0" xfId="0" applyFont="1" applyAlignment="1">
      <alignment horizontal="right"/>
    </xf>
    <xf numFmtId="0" fontId="5" fillId="0" borderId="0" xfId="0" applyFont="1"/>
    <xf numFmtId="43" fontId="6" fillId="0" borderId="0" xfId="1" applyFont="1" applyBorder="1"/>
    <xf numFmtId="0" fontId="5" fillId="0" borderId="42" xfId="0" applyFont="1" applyBorder="1" applyAlignment="1"/>
    <xf numFmtId="0" fontId="5" fillId="0" borderId="43" xfId="0" applyFont="1" applyBorder="1" applyAlignment="1"/>
    <xf numFmtId="0" fontId="5" fillId="0" borderId="14" xfId="0" applyFont="1" applyBorder="1" applyAlignment="1">
      <alignment horizontal="right"/>
    </xf>
    <xf numFmtId="44" fontId="6" fillId="0" borderId="9" xfId="2" applyFont="1" applyBorder="1"/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44" fontId="5" fillId="0" borderId="9" xfId="2" applyFont="1" applyBorder="1"/>
    <xf numFmtId="43" fontId="6" fillId="0" borderId="0" xfId="1" applyFont="1"/>
    <xf numFmtId="0" fontId="5" fillId="0" borderId="23" xfId="0" applyFont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43" fontId="5" fillId="0" borderId="23" xfId="1" applyFont="1" applyBorder="1"/>
    <xf numFmtId="0" fontId="6" fillId="0" borderId="23" xfId="0" applyFont="1" applyBorder="1" applyAlignment="1">
      <alignment horizontal="center"/>
    </xf>
    <xf numFmtId="0" fontId="7" fillId="0" borderId="23" xfId="4" applyNumberFormat="1" applyFont="1" applyFill="1" applyBorder="1" applyAlignment="1">
      <alignment horizontal="center"/>
    </xf>
    <xf numFmtId="164" fontId="6" fillId="0" borderId="23" xfId="3" applyNumberFormat="1" applyFont="1" applyBorder="1" applyAlignment="1">
      <alignment horizontal="center"/>
    </xf>
    <xf numFmtId="44" fontId="6" fillId="0" borderId="23" xfId="2" applyFont="1" applyBorder="1"/>
    <xf numFmtId="43" fontId="6" fillId="3" borderId="23" xfId="1" applyFont="1" applyFill="1" applyBorder="1"/>
    <xf numFmtId="10" fontId="6" fillId="0" borderId="23" xfId="3" applyNumberFormat="1" applyFont="1" applyBorder="1" applyAlignment="1">
      <alignment horizontal="center"/>
    </xf>
    <xf numFmtId="43" fontId="6" fillId="0" borderId="23" xfId="1" applyFont="1" applyBorder="1"/>
    <xf numFmtId="165" fontId="6" fillId="0" borderId="23" xfId="3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43" fontId="6" fillId="0" borderId="4" xfId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4" fontId="5" fillId="0" borderId="32" xfId="2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164" fontId="5" fillId="0" borderId="32" xfId="3" applyNumberFormat="1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42" xfId="0" applyFont="1" applyBorder="1"/>
    <xf numFmtId="0" fontId="5" fillId="0" borderId="23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Alignment="1"/>
    <xf numFmtId="0" fontId="5" fillId="0" borderId="0" xfId="0" applyFont="1" applyAlignment="1"/>
    <xf numFmtId="0" fontId="9" fillId="0" borderId="23" xfId="4" applyNumberFormat="1" applyFont="1" applyFill="1" applyBorder="1" applyAlignment="1">
      <alignment horizontal="center"/>
    </xf>
    <xf numFmtId="44" fontId="6" fillId="3" borderId="23" xfId="2" applyFont="1" applyFill="1" applyBorder="1"/>
    <xf numFmtId="0" fontId="5" fillId="0" borderId="38" xfId="0" applyFont="1" applyBorder="1" applyAlignment="1">
      <alignment horizontal="center" wrapText="1"/>
    </xf>
    <xf numFmtId="0" fontId="10" fillId="0" borderId="23" xfId="4" applyNumberFormat="1" applyFont="1" applyFill="1" applyBorder="1" applyAlignment="1">
      <alignment horizontal="center"/>
    </xf>
    <xf numFmtId="164" fontId="6" fillId="3" borderId="23" xfId="3" applyNumberFormat="1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7" fillId="3" borderId="23" xfId="4" applyNumberFormat="1" applyFont="1" applyFill="1" applyBorder="1" applyAlignment="1">
      <alignment horizontal="center"/>
    </xf>
    <xf numFmtId="10" fontId="6" fillId="3" borderId="23" xfId="3" applyNumberFormat="1" applyFont="1" applyFill="1" applyBorder="1" applyAlignment="1">
      <alignment horizontal="center"/>
    </xf>
    <xf numFmtId="165" fontId="5" fillId="0" borderId="32" xfId="3" applyNumberFormat="1" applyFont="1" applyBorder="1" applyAlignment="1">
      <alignment horizontal="center"/>
    </xf>
    <xf numFmtId="0" fontId="6" fillId="0" borderId="0" xfId="0" applyFont="1" applyProtection="1"/>
    <xf numFmtId="0" fontId="5" fillId="0" borderId="0" xfId="0" applyFont="1" applyAlignment="1" applyProtection="1">
      <alignment horizontal="centerContinuous"/>
    </xf>
    <xf numFmtId="0" fontId="6" fillId="0" borderId="2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/>
    </xf>
    <xf numFmtId="0" fontId="6" fillId="0" borderId="30" xfId="0" applyFont="1" applyBorder="1" applyProtection="1"/>
    <xf numFmtId="0" fontId="6" fillId="0" borderId="31" xfId="0" applyFont="1" applyBorder="1" applyProtection="1"/>
    <xf numFmtId="0" fontId="6" fillId="0" borderId="0" xfId="0" applyFont="1" applyBorder="1" applyProtection="1"/>
    <xf numFmtId="0" fontId="6" fillId="0" borderId="1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5" fillId="0" borderId="34" xfId="0" applyFont="1" applyBorder="1" applyAlignment="1" applyProtection="1">
      <alignment horizontal="center"/>
    </xf>
    <xf numFmtId="0" fontId="5" fillId="0" borderId="37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10" fontId="5" fillId="0" borderId="32" xfId="0" applyNumberFormat="1" applyFont="1" applyBorder="1" applyAlignment="1" applyProtection="1">
      <alignment horizontal="center"/>
    </xf>
    <xf numFmtId="10" fontId="5" fillId="0" borderId="0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left"/>
    </xf>
    <xf numFmtId="0" fontId="6" fillId="2" borderId="11" xfId="0" applyFont="1" applyFill="1" applyBorder="1" applyAlignment="1" applyProtection="1">
      <alignment horizontal="center"/>
    </xf>
    <xf numFmtId="0" fontId="6" fillId="2" borderId="0" xfId="0" applyFont="1" applyFill="1" applyBorder="1" applyProtection="1"/>
    <xf numFmtId="0" fontId="5" fillId="2" borderId="12" xfId="0" applyFont="1" applyFill="1" applyBorder="1" applyAlignment="1" applyProtection="1">
      <alignment horizontal="center"/>
    </xf>
    <xf numFmtId="0" fontId="6" fillId="0" borderId="0" xfId="0" applyFont="1" applyFill="1" applyProtection="1"/>
    <xf numFmtId="0" fontId="5" fillId="0" borderId="32" xfId="0" applyFont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center"/>
    </xf>
    <xf numFmtId="165" fontId="5" fillId="0" borderId="36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0" fontId="7" fillId="0" borderId="0" xfId="4" applyNumberFormat="1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center"/>
    </xf>
    <xf numFmtId="0" fontId="5" fillId="0" borderId="41" xfId="0" applyFont="1" applyBorder="1" applyAlignment="1" applyProtection="1">
      <alignment horizontal="center" wrapText="1"/>
    </xf>
    <xf numFmtId="44" fontId="6" fillId="0" borderId="23" xfId="2" applyFont="1" applyBorder="1" applyProtection="1"/>
    <xf numFmtId="43" fontId="6" fillId="0" borderId="23" xfId="1" applyFont="1" applyBorder="1" applyProtection="1"/>
    <xf numFmtId="0" fontId="6" fillId="0" borderId="11" xfId="0" applyFont="1" applyFill="1" applyBorder="1" applyProtection="1"/>
    <xf numFmtId="0" fontId="6" fillId="0" borderId="0" xfId="0" applyFont="1" applyFill="1" applyBorder="1" applyProtection="1"/>
    <xf numFmtId="0" fontId="5" fillId="0" borderId="12" xfId="0" applyFont="1" applyFill="1" applyBorder="1" applyAlignment="1" applyProtection="1">
      <alignment horizontal="center"/>
    </xf>
    <xf numFmtId="0" fontId="5" fillId="0" borderId="11" xfId="0" applyFont="1" applyFill="1" applyBorder="1" applyProtection="1"/>
    <xf numFmtId="0" fontId="7" fillId="2" borderId="11" xfId="4" applyNumberFormat="1" applyFont="1" applyFill="1" applyBorder="1" applyAlignment="1" applyProtection="1">
      <alignment horizontal="left" indent="1"/>
    </xf>
    <xf numFmtId="43" fontId="6" fillId="0" borderId="45" xfId="1" applyFont="1" applyBorder="1" applyProtection="1"/>
    <xf numFmtId="44" fontId="6" fillId="0" borderId="29" xfId="2" applyFont="1" applyBorder="1" applyProtection="1"/>
    <xf numFmtId="44" fontId="6" fillId="0" borderId="39" xfId="2" applyFont="1" applyBorder="1" applyProtection="1"/>
    <xf numFmtId="0" fontId="7" fillId="0" borderId="0" xfId="4" applyNumberFormat="1" applyFont="1" applyFill="1" applyAlignment="1" applyProtection="1">
      <alignment horizontal="left" indent="1"/>
    </xf>
    <xf numFmtId="44" fontId="6" fillId="0" borderId="0" xfId="0" applyNumberFormat="1" applyFont="1" applyBorder="1" applyAlignment="1" applyProtection="1">
      <alignment horizontal="center"/>
    </xf>
    <xf numFmtId="0" fontId="6" fillId="0" borderId="15" xfId="0" applyFont="1" applyBorder="1" applyProtection="1"/>
    <xf numFmtId="0" fontId="6" fillId="0" borderId="10" xfId="0" applyFont="1" applyBorder="1" applyProtection="1"/>
    <xf numFmtId="0" fontId="6" fillId="0" borderId="13" xfId="0" applyFont="1" applyBorder="1" applyProtection="1"/>
    <xf numFmtId="0" fontId="11" fillId="0" borderId="0" xfId="0" applyFont="1"/>
    <xf numFmtId="43" fontId="5" fillId="2" borderId="23" xfId="1" applyFont="1" applyFill="1" applyBorder="1" applyAlignment="1" applyProtection="1">
      <alignment horizontal="center"/>
      <protection locked="0"/>
    </xf>
    <xf numFmtId="0" fontId="6" fillId="2" borderId="26" xfId="0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166" fontId="6" fillId="2" borderId="23" xfId="1" applyNumberFormat="1" applyFont="1" applyFill="1" applyBorder="1" applyProtection="1">
      <protection locked="0"/>
    </xf>
    <xf numFmtId="9" fontId="6" fillId="2" borderId="23" xfId="0" applyNumberFormat="1" applyFont="1" applyFill="1" applyBorder="1" applyProtection="1">
      <protection locked="0"/>
    </xf>
    <xf numFmtId="43" fontId="6" fillId="2" borderId="23" xfId="1" applyFont="1" applyFill="1" applyBorder="1" applyProtection="1">
      <protection locked="0"/>
    </xf>
    <xf numFmtId="0" fontId="7" fillId="0" borderId="33" xfId="4" applyNumberFormat="1" applyFont="1" applyFill="1" applyBorder="1" applyAlignment="1" applyProtection="1">
      <alignment horizontal="center"/>
    </xf>
    <xf numFmtId="0" fontId="7" fillId="0" borderId="35" xfId="4" applyNumberFormat="1" applyFont="1" applyFill="1" applyBorder="1" applyAlignment="1" applyProtection="1">
      <alignment horizontal="center"/>
    </xf>
    <xf numFmtId="9" fontId="6" fillId="0" borderId="23" xfId="3" applyFont="1" applyBorder="1" applyAlignment="1">
      <alignment horizontal="center"/>
    </xf>
    <xf numFmtId="167" fontId="6" fillId="0" borderId="23" xfId="3" applyNumberFormat="1" applyFont="1" applyBorder="1" applyAlignment="1">
      <alignment horizontal="center"/>
    </xf>
    <xf numFmtId="0" fontId="6" fillId="2" borderId="48" xfId="0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 applyProtection="1">
      <alignment horizontal="center"/>
      <protection locked="0"/>
    </xf>
    <xf numFmtId="166" fontId="6" fillId="2" borderId="27" xfId="1" applyNumberFormat="1" applyFont="1" applyFill="1" applyBorder="1" applyAlignment="1" applyProtection="1">
      <protection locked="0"/>
    </xf>
    <xf numFmtId="9" fontId="6" fillId="2" borderId="27" xfId="0" applyNumberFormat="1" applyFont="1" applyFill="1" applyBorder="1" applyAlignment="1" applyProtection="1">
      <alignment horizontal="center"/>
      <protection locked="0"/>
    </xf>
    <xf numFmtId="0" fontId="6" fillId="3" borderId="26" xfId="0" applyFont="1" applyFill="1" applyBorder="1"/>
    <xf numFmtId="43" fontId="6" fillId="4" borderId="23" xfId="0" applyNumberFormat="1" applyFont="1" applyFill="1" applyBorder="1"/>
    <xf numFmtId="9" fontId="6" fillId="2" borderId="0" xfId="3" applyFont="1" applyFill="1"/>
    <xf numFmtId="44" fontId="6" fillId="0" borderId="0" xfId="0" applyNumberFormat="1" applyFont="1"/>
    <xf numFmtId="0" fontId="6" fillId="5" borderId="3" xfId="0" applyFont="1" applyFill="1" applyBorder="1"/>
    <xf numFmtId="43" fontId="6" fillId="5" borderId="4" xfId="1" applyFont="1" applyFill="1" applyBorder="1" applyAlignment="1">
      <alignment horizontal="center"/>
    </xf>
    <xf numFmtId="0" fontId="5" fillId="5" borderId="3" xfId="0" applyFont="1" applyFill="1" applyBorder="1" applyAlignment="1">
      <alignment horizontal="right"/>
    </xf>
    <xf numFmtId="44" fontId="5" fillId="5" borderId="32" xfId="2" applyFont="1" applyFill="1" applyBorder="1" applyAlignment="1">
      <alignment horizontal="center"/>
    </xf>
    <xf numFmtId="0" fontId="6" fillId="5" borderId="3" xfId="0" applyFont="1" applyFill="1" applyBorder="1" applyAlignment="1">
      <alignment horizontal="right"/>
    </xf>
    <xf numFmtId="10" fontId="5" fillId="5" borderId="32" xfId="3" applyNumberFormat="1" applyFont="1" applyFill="1" applyBorder="1" applyAlignment="1">
      <alignment horizontal="center"/>
    </xf>
    <xf numFmtId="0" fontId="6" fillId="5" borderId="5" xfId="0" applyFont="1" applyFill="1" applyBorder="1"/>
    <xf numFmtId="0" fontId="6" fillId="5" borderId="6" xfId="0" applyFont="1" applyFill="1" applyBorder="1" applyAlignment="1">
      <alignment horizontal="center"/>
    </xf>
    <xf numFmtId="0" fontId="5" fillId="0" borderId="2" xfId="0" applyFont="1" applyBorder="1" applyAlignment="1" applyProtection="1">
      <alignment horizontal="center"/>
    </xf>
    <xf numFmtId="43" fontId="6" fillId="0" borderId="0" xfId="1" applyFont="1" applyBorder="1" applyAlignment="1" applyProtection="1">
      <alignment horizontal="center"/>
    </xf>
    <xf numFmtId="0" fontId="6" fillId="0" borderId="53" xfId="0" applyFont="1" applyBorder="1" applyProtection="1"/>
    <xf numFmtId="0" fontId="6" fillId="0" borderId="12" xfId="0" applyFont="1" applyBorder="1" applyProtection="1"/>
    <xf numFmtId="0" fontId="6" fillId="0" borderId="32" xfId="0" applyFont="1" applyFill="1" applyBorder="1" applyAlignment="1" applyProtection="1">
      <alignment horizontal="center"/>
    </xf>
    <xf numFmtId="0" fontId="6" fillId="0" borderId="36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5" fillId="0" borderId="57" xfId="0" applyFont="1" applyBorder="1" applyAlignment="1" applyProtection="1">
      <alignment horizontal="center" wrapText="1"/>
    </xf>
    <xf numFmtId="44" fontId="6" fillId="0" borderId="59" xfId="2" applyFont="1" applyBorder="1" applyProtection="1"/>
    <xf numFmtId="43" fontId="6" fillId="0" borderId="59" xfId="1" applyFont="1" applyBorder="1" applyProtection="1"/>
    <xf numFmtId="43" fontId="6" fillId="0" borderId="61" xfId="1" applyFont="1" applyBorder="1" applyProtection="1"/>
    <xf numFmtId="44" fontId="6" fillId="0" borderId="62" xfId="2" applyFont="1" applyBorder="1" applyProtection="1"/>
    <xf numFmtId="44" fontId="5" fillId="0" borderId="65" xfId="2" applyFont="1" applyBorder="1" applyProtection="1"/>
    <xf numFmtId="43" fontId="0" fillId="0" borderId="0" xfId="0" applyNumberFormat="1"/>
    <xf numFmtId="168" fontId="5" fillId="0" borderId="32" xfId="3" applyNumberFormat="1" applyFont="1" applyBorder="1" applyAlignment="1">
      <alignment horizontal="center"/>
    </xf>
    <xf numFmtId="43" fontId="0" fillId="0" borderId="0" xfId="1" applyFont="1"/>
    <xf numFmtId="169" fontId="0" fillId="0" borderId="0" xfId="0" applyNumberFormat="1"/>
    <xf numFmtId="44" fontId="5" fillId="0" borderId="66" xfId="2" applyFont="1" applyBorder="1" applyProtection="1"/>
    <xf numFmtId="0" fontId="5" fillId="0" borderId="51" xfId="0" applyFont="1" applyBorder="1" applyAlignment="1" applyProtection="1">
      <alignment horizontal="center"/>
    </xf>
    <xf numFmtId="0" fontId="6" fillId="0" borderId="58" xfId="0" applyFont="1" applyBorder="1" applyAlignment="1" applyProtection="1">
      <alignment horizontal="center"/>
    </xf>
    <xf numFmtId="0" fontId="6" fillId="0" borderId="28" xfId="0" applyFont="1" applyBorder="1" applyAlignment="1" applyProtection="1">
      <alignment horizontal="center"/>
    </xf>
    <xf numFmtId="0" fontId="6" fillId="0" borderId="60" xfId="0" applyFont="1" applyBorder="1" applyAlignment="1" applyProtection="1">
      <alignment horizontal="center"/>
    </xf>
    <xf numFmtId="0" fontId="6" fillId="0" borderId="44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0" borderId="64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2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54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55" xfId="0" applyFont="1" applyBorder="1" applyAlignment="1" applyProtection="1">
      <alignment horizontal="center"/>
    </xf>
    <xf numFmtId="0" fontId="5" fillId="0" borderId="56" xfId="0" applyFont="1" applyFill="1" applyBorder="1" applyAlignment="1" applyProtection="1">
      <alignment horizontal="center"/>
    </xf>
    <xf numFmtId="0" fontId="5" fillId="0" borderId="40" xfId="0" applyFont="1" applyFill="1" applyBorder="1" applyAlignment="1" applyProtection="1">
      <alignment horizontal="center"/>
    </xf>
    <xf numFmtId="0" fontId="5" fillId="0" borderId="50" xfId="0" applyFont="1" applyBorder="1" applyAlignment="1" applyProtection="1">
      <alignment horizontal="center"/>
    </xf>
    <xf numFmtId="0" fontId="5" fillId="0" borderId="51" xfId="0" applyFont="1" applyBorder="1" applyAlignment="1" applyProtection="1">
      <alignment horizontal="center"/>
    </xf>
    <xf numFmtId="0" fontId="5" fillId="0" borderId="52" xfId="0" applyFont="1" applyBorder="1" applyAlignment="1" applyProtection="1">
      <alignment horizontal="center"/>
    </xf>
    <xf numFmtId="0" fontId="5" fillId="2" borderId="0" xfId="0" applyFont="1" applyFill="1" applyAlignment="1" applyProtection="1">
      <alignment horizontal="left"/>
    </xf>
    <xf numFmtId="0" fontId="5" fillId="0" borderId="18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5" borderId="46" xfId="0" applyFont="1" applyFill="1" applyBorder="1" applyAlignment="1">
      <alignment horizontal="center"/>
    </xf>
    <xf numFmtId="0" fontId="5" fillId="5" borderId="4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2" borderId="28" xfId="0" applyFont="1" applyFill="1" applyBorder="1" applyAlignment="1" applyProtection="1">
      <alignment horizontal="left"/>
      <protection locked="0"/>
    </xf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2" borderId="49" xfId="0" applyFont="1" applyFill="1" applyBorder="1" applyAlignment="1" applyProtection="1">
      <alignment horizontal="left"/>
      <protection locked="0"/>
    </xf>
    <xf numFmtId="0" fontId="5" fillId="0" borderId="24" xfId="0" applyFont="1" applyBorder="1" applyAlignment="1">
      <alignment horizontal="center"/>
    </xf>
  </cellXfs>
  <cellStyles count="53">
    <cellStyle name="Comma" xfId="1" builtinId="3"/>
    <cellStyle name="Currency" xfId="2" builtinId="4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  <cellStyle name="Normal 2" xfId="4" xr:uid="{00000000-0005-0000-0000-00003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0"/>
  <sheetViews>
    <sheetView tabSelected="1" zoomScaleNormal="100" workbookViewId="0">
      <selection sqref="A1:J1"/>
    </sheetView>
  </sheetViews>
  <sheetFormatPr defaultColWidth="8.85546875" defaultRowHeight="15" x14ac:dyDescent="0.2"/>
  <cols>
    <col min="1" max="1" width="10.5703125" style="55" customWidth="1"/>
    <col min="2" max="2" width="39.42578125" style="55" bestFit="1" customWidth="1"/>
    <col min="3" max="3" width="12.7109375" style="55" customWidth="1"/>
    <col min="4" max="4" width="9.85546875" style="55" bestFit="1" customWidth="1"/>
    <col min="5" max="5" width="15.140625" style="55" customWidth="1"/>
    <col min="6" max="6" width="14.5703125" style="55" customWidth="1"/>
    <col min="7" max="7" width="18.28515625" style="55" bestFit="1" customWidth="1"/>
    <col min="8" max="8" width="15.140625" style="55" customWidth="1"/>
    <col min="9" max="10" width="14.85546875" style="55" bestFit="1" customWidth="1"/>
    <col min="11" max="16384" width="8.85546875" style="55"/>
  </cols>
  <sheetData>
    <row r="1" spans="1:10" ht="15.75" x14ac:dyDescent="0.2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15.75" x14ac:dyDescent="0.25">
      <c r="A2" s="157" t="s">
        <v>94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ht="15.75" x14ac:dyDescent="0.25">
      <c r="A3" s="157" t="s">
        <v>1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0" ht="15.75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10" ht="15.75" x14ac:dyDescent="0.25">
      <c r="A5" s="168" t="s">
        <v>87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0" ht="16.5" thickBot="1" x14ac:dyDescent="0.3">
      <c r="A6" s="56"/>
      <c r="B6" s="56"/>
      <c r="C6" s="56"/>
      <c r="D6" s="56"/>
      <c r="E6" s="56"/>
      <c r="F6" s="56"/>
      <c r="G6" s="56"/>
      <c r="H6" s="56"/>
      <c r="I6" s="56"/>
    </row>
    <row r="7" spans="1:10" ht="16.5" thickBot="1" x14ac:dyDescent="0.3">
      <c r="A7" s="169" t="s">
        <v>41</v>
      </c>
      <c r="B7" s="170"/>
      <c r="C7" s="171"/>
      <c r="D7" s="56"/>
      <c r="E7" s="165" t="s">
        <v>99</v>
      </c>
      <c r="F7" s="166"/>
      <c r="G7" s="166"/>
      <c r="H7" s="167"/>
      <c r="I7" s="148"/>
      <c r="J7" s="132"/>
    </row>
    <row r="8" spans="1:10" ht="17.25" thickTop="1" thickBot="1" x14ac:dyDescent="0.3">
      <c r="A8" s="57" t="s">
        <v>2</v>
      </c>
      <c r="B8" s="58"/>
      <c r="C8" s="59" t="s">
        <v>3</v>
      </c>
      <c r="E8" s="158" t="s">
        <v>64</v>
      </c>
      <c r="F8" s="159"/>
      <c r="G8" s="60"/>
      <c r="H8" s="61"/>
      <c r="I8" s="62"/>
      <c r="J8" s="133"/>
    </row>
    <row r="9" spans="1:10" ht="17.25" thickTop="1" thickBot="1" x14ac:dyDescent="0.3">
      <c r="A9" s="63" t="s">
        <v>18</v>
      </c>
      <c r="B9" s="64"/>
      <c r="C9" s="65" t="s">
        <v>4</v>
      </c>
      <c r="E9" s="67" t="s">
        <v>56</v>
      </c>
      <c r="F9" s="66" t="s">
        <v>57</v>
      </c>
      <c r="G9" s="130" t="s">
        <v>19</v>
      </c>
      <c r="H9" s="67" t="s">
        <v>11</v>
      </c>
      <c r="I9" s="68"/>
      <c r="J9" s="133"/>
    </row>
    <row r="10" spans="1:10" ht="16.5" thickBot="1" x14ac:dyDescent="0.3">
      <c r="A10" s="69" t="s">
        <v>29</v>
      </c>
      <c r="B10" s="70" t="s">
        <v>19</v>
      </c>
      <c r="C10" s="71" t="s">
        <v>5</v>
      </c>
      <c r="E10" s="134">
        <v>53110</v>
      </c>
      <c r="F10" s="110">
        <v>53120</v>
      </c>
      <c r="G10" s="72" t="s">
        <v>12</v>
      </c>
      <c r="H10" s="73">
        <v>0.191</v>
      </c>
      <c r="I10" s="74"/>
      <c r="J10" s="133"/>
    </row>
    <row r="11" spans="1:10" ht="17.25" thickTop="1" thickBot="1" x14ac:dyDescent="0.3">
      <c r="A11" s="63"/>
      <c r="B11" s="64"/>
      <c r="C11" s="65"/>
      <c r="E11" s="134">
        <v>53210</v>
      </c>
      <c r="F11" s="110">
        <v>53220</v>
      </c>
      <c r="G11" s="72" t="s">
        <v>13</v>
      </c>
      <c r="H11" s="73">
        <v>0.2681</v>
      </c>
      <c r="I11" s="75"/>
      <c r="J11" s="133"/>
    </row>
    <row r="12" spans="1:10" ht="16.5" thickBot="1" x14ac:dyDescent="0.3">
      <c r="A12" s="76" t="s">
        <v>26</v>
      </c>
      <c r="B12" s="64"/>
      <c r="C12" s="65"/>
      <c r="E12" s="134">
        <v>53310</v>
      </c>
      <c r="F12" s="110">
        <v>53320</v>
      </c>
      <c r="G12" s="72" t="s">
        <v>58</v>
      </c>
      <c r="H12" s="73">
        <v>6.2E-2</v>
      </c>
      <c r="I12" s="74"/>
      <c r="J12" s="133"/>
    </row>
    <row r="13" spans="1:10" ht="16.5" thickBot="1" x14ac:dyDescent="0.3">
      <c r="A13" s="77">
        <v>51100</v>
      </c>
      <c r="B13" s="78" t="s">
        <v>20</v>
      </c>
      <c r="C13" s="79" t="s">
        <v>6</v>
      </c>
      <c r="D13" s="80"/>
      <c r="E13" s="134">
        <v>53330</v>
      </c>
      <c r="F13" s="110">
        <v>53340</v>
      </c>
      <c r="G13" s="72" t="s">
        <v>60</v>
      </c>
      <c r="H13" s="73">
        <v>1.4500000000000001E-2</v>
      </c>
      <c r="I13" s="74"/>
      <c r="J13" s="133"/>
    </row>
    <row r="14" spans="1:10" ht="16.5" thickBot="1" x14ac:dyDescent="0.3">
      <c r="A14" s="77">
        <v>51200</v>
      </c>
      <c r="B14" s="78" t="s">
        <v>21</v>
      </c>
      <c r="C14" s="79" t="s">
        <v>6</v>
      </c>
      <c r="D14" s="80"/>
      <c r="E14" s="134">
        <v>53410</v>
      </c>
      <c r="F14" s="110">
        <v>53420</v>
      </c>
      <c r="G14" s="72" t="s">
        <v>59</v>
      </c>
      <c r="H14" s="81" t="s">
        <v>84</v>
      </c>
      <c r="I14" s="68" t="s">
        <v>83</v>
      </c>
      <c r="J14" s="133"/>
    </row>
    <row r="15" spans="1:10" ht="16.5" thickBot="1" x14ac:dyDescent="0.3">
      <c r="A15" s="77">
        <v>51205</v>
      </c>
      <c r="B15" s="78" t="s">
        <v>23</v>
      </c>
      <c r="C15" s="79" t="s">
        <v>6</v>
      </c>
      <c r="D15" s="80"/>
      <c r="E15" s="134">
        <v>53510</v>
      </c>
      <c r="F15" s="110">
        <v>53520</v>
      </c>
      <c r="G15" s="72" t="s">
        <v>14</v>
      </c>
      <c r="H15" s="73">
        <v>5.0000000000000001E-4</v>
      </c>
      <c r="I15" s="74"/>
      <c r="J15" s="133"/>
    </row>
    <row r="16" spans="1:10" ht="16.5" thickBot="1" x14ac:dyDescent="0.3">
      <c r="A16" s="77">
        <v>51210</v>
      </c>
      <c r="B16" s="78" t="s">
        <v>22</v>
      </c>
      <c r="C16" s="79" t="s">
        <v>6</v>
      </c>
      <c r="D16" s="80"/>
      <c r="E16" s="135">
        <v>53610</v>
      </c>
      <c r="F16" s="111">
        <v>53620</v>
      </c>
      <c r="G16" s="82" t="s">
        <v>77</v>
      </c>
      <c r="H16" s="83">
        <v>1.7777000000000001E-2</v>
      </c>
      <c r="I16" s="84"/>
      <c r="J16" s="133"/>
    </row>
    <row r="17" spans="1:10" ht="17.25" thickTop="1" thickBot="1" x14ac:dyDescent="0.3">
      <c r="A17" s="77">
        <v>51310</v>
      </c>
      <c r="B17" s="78" t="s">
        <v>24</v>
      </c>
      <c r="C17" s="79" t="s">
        <v>7</v>
      </c>
      <c r="D17" s="80"/>
      <c r="E17" s="136"/>
      <c r="F17" s="85"/>
      <c r="G17" s="86"/>
      <c r="H17" s="84"/>
      <c r="I17" s="84"/>
      <c r="J17" s="133"/>
    </row>
    <row r="18" spans="1:10" ht="17.25" thickTop="1" thickBot="1" x14ac:dyDescent="0.3">
      <c r="A18" s="77">
        <v>51311</v>
      </c>
      <c r="B18" s="78" t="s">
        <v>25</v>
      </c>
      <c r="C18" s="79" t="s">
        <v>7</v>
      </c>
      <c r="D18" s="80"/>
      <c r="E18" s="160" t="s">
        <v>95</v>
      </c>
      <c r="F18" s="161"/>
      <c r="G18" s="161"/>
      <c r="H18" s="161"/>
      <c r="I18" s="161"/>
      <c r="J18" s="162"/>
    </row>
    <row r="19" spans="1:10" ht="32.25" thickTop="1" x14ac:dyDescent="0.25">
      <c r="A19" s="77">
        <v>51410</v>
      </c>
      <c r="B19" s="78" t="s">
        <v>27</v>
      </c>
      <c r="C19" s="79" t="s">
        <v>7</v>
      </c>
      <c r="D19" s="80"/>
      <c r="E19" s="163" t="s">
        <v>75</v>
      </c>
      <c r="F19" s="164"/>
      <c r="G19" s="87" t="s">
        <v>42</v>
      </c>
      <c r="H19" s="87" t="s">
        <v>72</v>
      </c>
      <c r="I19" s="87" t="s">
        <v>43</v>
      </c>
      <c r="J19" s="137" t="s">
        <v>44</v>
      </c>
    </row>
    <row r="20" spans="1:10" ht="15.75" x14ac:dyDescent="0.25">
      <c r="A20" s="77">
        <v>51411</v>
      </c>
      <c r="B20" s="78" t="s">
        <v>28</v>
      </c>
      <c r="C20" s="79" t="s">
        <v>7</v>
      </c>
      <c r="D20" s="80"/>
      <c r="E20" s="149" t="s">
        <v>67</v>
      </c>
      <c r="F20" s="150"/>
      <c r="G20" s="88">
        <v>1491</v>
      </c>
      <c r="H20" s="88">
        <v>2900.8</v>
      </c>
      <c r="I20" s="88">
        <v>3744.4</v>
      </c>
      <c r="J20" s="138">
        <f>SUM(G20:I20)/3</f>
        <v>2712.0666666666671</v>
      </c>
    </row>
    <row r="21" spans="1:10" ht="15.75" x14ac:dyDescent="0.25">
      <c r="A21" s="77">
        <v>51412</v>
      </c>
      <c r="B21" s="78" t="s">
        <v>85</v>
      </c>
      <c r="C21" s="79" t="s">
        <v>7</v>
      </c>
      <c r="D21" s="80"/>
      <c r="E21" s="149" t="s">
        <v>68</v>
      </c>
      <c r="F21" s="150"/>
      <c r="G21" s="89">
        <v>54</v>
      </c>
      <c r="H21" s="89">
        <v>99.6</v>
      </c>
      <c r="I21" s="89">
        <v>168.95</v>
      </c>
      <c r="J21" s="139">
        <f>SUM(G21:I21)/3</f>
        <v>107.51666666666665</v>
      </c>
    </row>
    <row r="22" spans="1:10" ht="15.75" x14ac:dyDescent="0.25">
      <c r="A22" s="90"/>
      <c r="B22" s="91"/>
      <c r="C22" s="92"/>
      <c r="D22" s="80"/>
      <c r="E22" s="149" t="s">
        <v>69</v>
      </c>
      <c r="F22" s="150"/>
      <c r="G22" s="89">
        <v>12</v>
      </c>
      <c r="H22" s="89">
        <v>16.75</v>
      </c>
      <c r="I22" s="89">
        <v>29.1</v>
      </c>
      <c r="J22" s="139">
        <f>SUM(G22:I22)/3</f>
        <v>19.283333333333335</v>
      </c>
    </row>
    <row r="23" spans="1:10" ht="15.75" x14ac:dyDescent="0.25">
      <c r="A23" s="93" t="s">
        <v>30</v>
      </c>
      <c r="B23" s="91"/>
      <c r="C23" s="92"/>
      <c r="D23" s="80"/>
      <c r="E23" s="149" t="s">
        <v>70</v>
      </c>
      <c r="F23" s="150"/>
      <c r="G23" s="89">
        <v>6.6</v>
      </c>
      <c r="H23" s="89">
        <v>6.6</v>
      </c>
      <c r="I23" s="89">
        <v>6.6</v>
      </c>
      <c r="J23" s="139">
        <f>SUM(G23:I23)/3</f>
        <v>6.5999999999999988</v>
      </c>
    </row>
    <row r="24" spans="1:10" ht="16.5" thickBot="1" x14ac:dyDescent="0.3">
      <c r="A24" s="94">
        <v>52105</v>
      </c>
      <c r="B24" s="78" t="s">
        <v>15</v>
      </c>
      <c r="C24" s="79" t="s">
        <v>9</v>
      </c>
      <c r="D24" s="80"/>
      <c r="E24" s="151" t="s">
        <v>71</v>
      </c>
      <c r="F24" s="152"/>
      <c r="G24" s="95">
        <v>8.89</v>
      </c>
      <c r="H24" s="95">
        <v>8.89</v>
      </c>
      <c r="I24" s="95">
        <v>8.89</v>
      </c>
      <c r="J24" s="140">
        <f>SUM(G24:I24)/3</f>
        <v>8.89</v>
      </c>
    </row>
    <row r="25" spans="1:10" ht="16.5" thickBot="1" x14ac:dyDescent="0.3">
      <c r="A25" s="94">
        <v>52115</v>
      </c>
      <c r="B25" s="78" t="s">
        <v>31</v>
      </c>
      <c r="C25" s="79" t="s">
        <v>9</v>
      </c>
      <c r="D25" s="80"/>
      <c r="E25" s="153" t="s">
        <v>76</v>
      </c>
      <c r="F25" s="154"/>
      <c r="G25" s="96">
        <f>SUM(G20:G24)</f>
        <v>1572.49</v>
      </c>
      <c r="H25" s="96">
        <f>SUM(H20:H24)</f>
        <v>3032.64</v>
      </c>
      <c r="I25" s="97">
        <f>SUM(I20:I24)</f>
        <v>3957.9399999999996</v>
      </c>
      <c r="J25" s="141">
        <f t="shared" ref="J25" si="0">SUM(G25:I25)/3</f>
        <v>2854.3566666666666</v>
      </c>
    </row>
    <row r="26" spans="1:10" ht="17.25" thickTop="1" thickBot="1" x14ac:dyDescent="0.3">
      <c r="A26" s="94">
        <v>52120</v>
      </c>
      <c r="B26" s="78" t="s">
        <v>16</v>
      </c>
      <c r="C26" s="79" t="s">
        <v>9</v>
      </c>
      <c r="D26" s="80"/>
      <c r="E26" s="155" t="s">
        <v>74</v>
      </c>
      <c r="F26" s="156"/>
      <c r="G26" s="142">
        <f>+G25*12</f>
        <v>18869.88</v>
      </c>
      <c r="H26" s="142">
        <f t="shared" ref="H26:J26" si="1">+H25*12</f>
        <v>36391.68</v>
      </c>
      <c r="I26" s="142">
        <f t="shared" si="1"/>
        <v>47495.28</v>
      </c>
      <c r="J26" s="147">
        <f t="shared" si="1"/>
        <v>34252.28</v>
      </c>
    </row>
    <row r="27" spans="1:10" ht="15.75" x14ac:dyDescent="0.25">
      <c r="A27" s="94">
        <v>52125</v>
      </c>
      <c r="B27" s="78" t="s">
        <v>32</v>
      </c>
      <c r="C27" s="79" t="s">
        <v>9</v>
      </c>
      <c r="D27" s="80"/>
      <c r="E27" s="98"/>
      <c r="F27" s="98"/>
      <c r="G27" s="91"/>
      <c r="H27" s="64"/>
      <c r="I27" s="64"/>
    </row>
    <row r="28" spans="1:10" ht="15.75" x14ac:dyDescent="0.25">
      <c r="A28" s="94">
        <v>52130</v>
      </c>
      <c r="B28" s="78" t="s">
        <v>17</v>
      </c>
      <c r="C28" s="79" t="s">
        <v>9</v>
      </c>
      <c r="D28" s="80"/>
      <c r="E28" s="98"/>
      <c r="F28" s="98"/>
      <c r="G28" s="91"/>
      <c r="H28" s="99"/>
      <c r="I28" s="64"/>
    </row>
    <row r="29" spans="1:10" ht="15.75" x14ac:dyDescent="0.25">
      <c r="A29" s="94">
        <v>52200</v>
      </c>
      <c r="B29" s="78" t="s">
        <v>33</v>
      </c>
      <c r="C29" s="79" t="s">
        <v>9</v>
      </c>
      <c r="D29" s="80"/>
      <c r="E29" s="98"/>
      <c r="F29" s="98"/>
      <c r="G29" s="91"/>
      <c r="H29" s="131"/>
      <c r="I29" s="64"/>
    </row>
    <row r="30" spans="1:10" ht="15.75" x14ac:dyDescent="0.25">
      <c r="A30" s="94">
        <v>52300</v>
      </c>
      <c r="B30" s="78" t="s">
        <v>34</v>
      </c>
      <c r="C30" s="79" t="s">
        <v>8</v>
      </c>
      <c r="D30" s="80"/>
      <c r="E30" s="98"/>
      <c r="F30" s="98"/>
      <c r="G30" s="91"/>
      <c r="H30" s="131"/>
      <c r="I30" s="64"/>
    </row>
    <row r="31" spans="1:10" ht="15.75" x14ac:dyDescent="0.25">
      <c r="A31" s="94">
        <v>52310</v>
      </c>
      <c r="B31" s="78" t="s">
        <v>35</v>
      </c>
      <c r="C31" s="79" t="s">
        <v>10</v>
      </c>
      <c r="D31" s="80"/>
      <c r="E31" s="98"/>
      <c r="F31" s="98"/>
      <c r="G31" s="91"/>
      <c r="H31" s="64"/>
      <c r="I31" s="64"/>
    </row>
    <row r="32" spans="1:10" ht="15.75" x14ac:dyDescent="0.25">
      <c r="A32" s="94">
        <v>52315</v>
      </c>
      <c r="B32" s="78" t="s">
        <v>36</v>
      </c>
      <c r="C32" s="79" t="s">
        <v>10</v>
      </c>
      <c r="D32" s="80"/>
      <c r="H32" s="62"/>
      <c r="I32" s="62"/>
    </row>
    <row r="33" spans="1:10" ht="15.75" x14ac:dyDescent="0.25">
      <c r="A33" s="94">
        <v>52350</v>
      </c>
      <c r="B33" s="78" t="s">
        <v>37</v>
      </c>
      <c r="C33" s="79" t="s">
        <v>10</v>
      </c>
      <c r="D33" s="80"/>
      <c r="J33" s="62"/>
    </row>
    <row r="34" spans="1:10" ht="15.75" x14ac:dyDescent="0.25">
      <c r="A34" s="94">
        <v>52360</v>
      </c>
      <c r="B34" s="78" t="s">
        <v>38</v>
      </c>
      <c r="C34" s="79" t="s">
        <v>8</v>
      </c>
      <c r="D34" s="80"/>
      <c r="J34" s="62"/>
    </row>
    <row r="35" spans="1:10" ht="15.75" x14ac:dyDescent="0.25">
      <c r="A35" s="94">
        <v>52400</v>
      </c>
      <c r="B35" s="78" t="s">
        <v>39</v>
      </c>
      <c r="C35" s="79" t="s">
        <v>8</v>
      </c>
      <c r="D35" s="80"/>
      <c r="J35" s="62"/>
    </row>
    <row r="36" spans="1:10" ht="15.75" x14ac:dyDescent="0.25">
      <c r="A36" s="94">
        <v>52420</v>
      </c>
      <c r="B36" s="78" t="s">
        <v>40</v>
      </c>
      <c r="C36" s="79" t="s">
        <v>10</v>
      </c>
      <c r="D36" s="80"/>
      <c r="J36" s="62"/>
    </row>
    <row r="37" spans="1:10" ht="15.75" thickBot="1" x14ac:dyDescent="0.25">
      <c r="A37" s="100"/>
      <c r="B37" s="101"/>
      <c r="C37" s="102"/>
      <c r="J37" s="62"/>
    </row>
    <row r="38" spans="1:10" x14ac:dyDescent="0.2">
      <c r="J38" s="62"/>
    </row>
    <row r="39" spans="1:10" x14ac:dyDescent="0.2">
      <c r="A39" s="62"/>
      <c r="B39" s="62"/>
      <c r="C39" s="62"/>
      <c r="D39" s="62"/>
    </row>
    <row r="40" spans="1:10" x14ac:dyDescent="0.2">
      <c r="A40" s="62"/>
      <c r="B40" s="62"/>
      <c r="C40" s="62"/>
      <c r="D40" s="62"/>
    </row>
  </sheetData>
  <mergeCells count="16">
    <mergeCell ref="E23:F23"/>
    <mergeCell ref="E24:F24"/>
    <mergeCell ref="E25:F25"/>
    <mergeCell ref="E26:F26"/>
    <mergeCell ref="E22:F22"/>
    <mergeCell ref="E21:F21"/>
    <mergeCell ref="E20:F20"/>
    <mergeCell ref="A5:J5"/>
    <mergeCell ref="A1:J1"/>
    <mergeCell ref="A2:J2"/>
    <mergeCell ref="A3:J3"/>
    <mergeCell ref="E18:J18"/>
    <mergeCell ref="E8:F8"/>
    <mergeCell ref="E19:F19"/>
    <mergeCell ref="A7:C7"/>
    <mergeCell ref="E7:H7"/>
  </mergeCells>
  <phoneticPr fontId="0" type="noConversion"/>
  <printOptions horizontalCentered="1"/>
  <pageMargins left="0.75" right="0.75" top="1" bottom="1" header="0.5" footer="0.5"/>
  <pageSetup scale="96" orientation="portrait" horizontalDpi="300" verticalDpi="300" r:id="rId1"/>
  <headerFooter alignWithMargins="0">
    <oddFooter>&amp;L
&amp;Z&amp;F&amp;C&amp;P  of  &amp;N&amp;R&amp;D
&amp;T</oddFooter>
  </headerFooter>
  <rowBreaks count="1" manualBreakCount="1">
    <brk id="18" min="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H48"/>
  <sheetViews>
    <sheetView zoomScale="75" zoomScaleNormal="75" zoomScalePageLayoutView="75" workbookViewId="0">
      <selection activeCell="C20" sqref="C20"/>
    </sheetView>
  </sheetViews>
  <sheetFormatPr defaultColWidth="8.85546875" defaultRowHeight="12.75" x14ac:dyDescent="0.2"/>
  <cols>
    <col min="1" max="1" width="19" bestFit="1" customWidth="1"/>
    <col min="2" max="2" width="11" bestFit="1" customWidth="1"/>
    <col min="3" max="3" width="16" bestFit="1" customWidth="1"/>
    <col min="4" max="4" width="22.5703125" customWidth="1"/>
    <col min="5" max="5" width="21.140625" bestFit="1" customWidth="1"/>
    <col min="6" max="6" width="2.42578125" customWidth="1"/>
    <col min="7" max="7" width="36.85546875" customWidth="1"/>
    <col min="8" max="8" width="14.5703125" bestFit="1" customWidth="1"/>
    <col min="9" max="9" width="11.85546875" bestFit="1" customWidth="1"/>
    <col min="10" max="10" width="11" bestFit="1" customWidth="1"/>
  </cols>
  <sheetData>
    <row r="1" spans="1:8" ht="15.75" x14ac:dyDescent="0.25">
      <c r="A1" s="174" t="s">
        <v>0</v>
      </c>
      <c r="B1" s="174"/>
      <c r="C1" s="174"/>
      <c r="D1" s="174"/>
      <c r="E1" s="174"/>
      <c r="F1" s="174"/>
      <c r="G1" s="174"/>
      <c r="H1" s="174"/>
    </row>
    <row r="2" spans="1:8" ht="15.75" x14ac:dyDescent="0.25">
      <c r="A2" s="174" t="s">
        <v>94</v>
      </c>
      <c r="B2" s="174"/>
      <c r="C2" s="174"/>
      <c r="D2" s="174"/>
      <c r="E2" s="174"/>
      <c r="F2" s="174"/>
      <c r="G2" s="174"/>
      <c r="H2" s="174"/>
    </row>
    <row r="3" spans="1:8" ht="15" x14ac:dyDescent="0.2">
      <c r="A3" s="175" t="s">
        <v>45</v>
      </c>
      <c r="B3" s="175"/>
      <c r="C3" s="175"/>
      <c r="D3" s="175"/>
      <c r="E3" s="175"/>
      <c r="F3" s="175"/>
      <c r="G3" s="175"/>
      <c r="H3" s="175"/>
    </row>
    <row r="4" spans="1:8" ht="15" x14ac:dyDescent="0.2">
      <c r="A4" s="175" t="s">
        <v>100</v>
      </c>
      <c r="B4" s="175"/>
      <c r="C4" s="175"/>
      <c r="D4" s="175"/>
      <c r="E4" s="175"/>
      <c r="F4" s="175"/>
      <c r="G4" s="175"/>
      <c r="H4" s="175"/>
    </row>
    <row r="5" spans="1:8" ht="15" x14ac:dyDescent="0.2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3"/>
      <c r="C6" s="4"/>
      <c r="D6" s="5" t="s">
        <v>82</v>
      </c>
      <c r="E6" s="1"/>
      <c r="F6" s="1"/>
      <c r="G6" s="1"/>
      <c r="H6" s="1"/>
    </row>
    <row r="7" spans="1:8" ht="15" x14ac:dyDescent="0.2">
      <c r="A7" s="2"/>
      <c r="B7" s="2"/>
      <c r="C7" s="2"/>
      <c r="D7" s="2"/>
      <c r="E7" s="2"/>
      <c r="F7" s="2"/>
      <c r="G7" s="2"/>
      <c r="H7" s="2"/>
    </row>
    <row r="8" spans="1:8" ht="31.5" x14ac:dyDescent="0.25">
      <c r="A8" s="2"/>
      <c r="B8" s="2"/>
      <c r="C8" s="42" t="s">
        <v>46</v>
      </c>
      <c r="D8" s="176" t="s">
        <v>47</v>
      </c>
      <c r="E8" s="177"/>
      <c r="F8" s="2"/>
      <c r="G8" s="2"/>
      <c r="H8" s="2"/>
    </row>
    <row r="9" spans="1:8" ht="15.75" x14ac:dyDescent="0.25">
      <c r="A9" s="2"/>
      <c r="B9" s="2"/>
      <c r="C9" s="22">
        <v>51100</v>
      </c>
      <c r="D9" s="178" t="s">
        <v>20</v>
      </c>
      <c r="E9" s="179"/>
      <c r="F9" s="2"/>
      <c r="G9" s="2"/>
      <c r="H9" s="2"/>
    </row>
    <row r="10" spans="1:8" ht="15.75" x14ac:dyDescent="0.25">
      <c r="A10" s="2"/>
      <c r="B10" s="2"/>
      <c r="C10" s="22">
        <v>51200</v>
      </c>
      <c r="D10" s="178" t="s">
        <v>21</v>
      </c>
      <c r="E10" s="179"/>
      <c r="F10" s="2"/>
      <c r="G10" s="2"/>
      <c r="H10" s="2"/>
    </row>
    <row r="11" spans="1:8" ht="15.75" x14ac:dyDescent="0.25">
      <c r="A11" s="2"/>
      <c r="B11" s="2"/>
      <c r="C11" s="22">
        <v>51205</v>
      </c>
      <c r="D11" s="178" t="s">
        <v>23</v>
      </c>
      <c r="E11" s="179"/>
      <c r="F11" s="2"/>
      <c r="G11" s="2"/>
      <c r="H11" s="2"/>
    </row>
    <row r="12" spans="1:8" ht="15.75" x14ac:dyDescent="0.25">
      <c r="A12" s="2"/>
      <c r="B12" s="2"/>
      <c r="C12" s="22">
        <v>51210</v>
      </c>
      <c r="D12" s="178" t="s">
        <v>22</v>
      </c>
      <c r="E12" s="179"/>
      <c r="F12" s="2"/>
      <c r="G12" s="2"/>
      <c r="H12" s="2"/>
    </row>
    <row r="13" spans="1:8" ht="15" x14ac:dyDescent="0.2">
      <c r="A13" s="7"/>
      <c r="B13" s="7"/>
      <c r="C13" s="8"/>
      <c r="D13" s="9"/>
      <c r="E13" s="2"/>
      <c r="F13" s="2"/>
      <c r="G13" s="2"/>
      <c r="H13" s="2"/>
    </row>
    <row r="14" spans="1:8" ht="15.75" x14ac:dyDescent="0.25">
      <c r="A14" s="2"/>
      <c r="B14" s="10" t="s">
        <v>48</v>
      </c>
      <c r="C14" s="183"/>
      <c r="D14" s="184"/>
      <c r="E14" s="11"/>
      <c r="F14" s="2"/>
      <c r="G14" s="2"/>
      <c r="H14" s="2"/>
    </row>
    <row r="15" spans="1:8" ht="15" x14ac:dyDescent="0.2">
      <c r="A15" s="2"/>
      <c r="B15" s="10" t="s">
        <v>49</v>
      </c>
      <c r="C15" s="105"/>
      <c r="D15" s="180"/>
      <c r="E15" s="2"/>
      <c r="F15" s="2"/>
      <c r="G15" s="2"/>
      <c r="H15" s="2"/>
    </row>
    <row r="16" spans="1:8" ht="15" x14ac:dyDescent="0.2">
      <c r="A16" s="2"/>
      <c r="B16" s="10" t="s">
        <v>50</v>
      </c>
      <c r="C16" s="106"/>
      <c r="D16" s="181"/>
      <c r="E16" s="2"/>
      <c r="F16" s="2"/>
      <c r="G16" s="2"/>
      <c r="H16" s="2"/>
    </row>
    <row r="17" spans="1:8" ht="15" x14ac:dyDescent="0.2">
      <c r="A17" s="2"/>
      <c r="B17" s="10" t="s">
        <v>51</v>
      </c>
      <c r="C17" s="107">
        <v>25</v>
      </c>
      <c r="D17" s="181"/>
      <c r="E17" s="2"/>
      <c r="F17" s="2"/>
      <c r="G17" s="2"/>
      <c r="H17" s="2"/>
    </row>
    <row r="18" spans="1:8" ht="15" x14ac:dyDescent="0.2">
      <c r="A18" s="2"/>
      <c r="B18" s="10" t="s">
        <v>52</v>
      </c>
      <c r="C18" s="107">
        <v>12</v>
      </c>
      <c r="D18" s="181"/>
      <c r="E18" s="2"/>
      <c r="F18" s="2"/>
      <c r="G18" s="2"/>
      <c r="H18" s="2"/>
    </row>
    <row r="19" spans="1:8" ht="15" x14ac:dyDescent="0.2">
      <c r="A19" s="2"/>
      <c r="B19" s="10" t="s">
        <v>53</v>
      </c>
      <c r="C19" s="108">
        <v>1</v>
      </c>
      <c r="D19" s="181"/>
      <c r="E19" s="2"/>
      <c r="F19" s="2"/>
      <c r="G19" s="2"/>
      <c r="H19" s="2"/>
    </row>
    <row r="20" spans="1:8" ht="15" x14ac:dyDescent="0.2">
      <c r="A20" s="2"/>
      <c r="B20" s="10" t="s">
        <v>54</v>
      </c>
      <c r="C20" s="109">
        <v>0</v>
      </c>
      <c r="D20" s="182"/>
      <c r="E20" s="2" t="s">
        <v>93</v>
      </c>
      <c r="F20" s="2"/>
      <c r="G20" s="2"/>
      <c r="H20" s="2"/>
    </row>
    <row r="21" spans="1:8" ht="15.75" thickBot="1" x14ac:dyDescent="0.25">
      <c r="A21" s="2"/>
      <c r="B21" s="2"/>
      <c r="C21" s="2"/>
      <c r="D21" s="2"/>
      <c r="E21" s="12"/>
      <c r="F21" s="2"/>
      <c r="G21" s="2"/>
      <c r="H21" s="2"/>
    </row>
    <row r="22" spans="1:8" ht="16.5" thickBot="1" x14ac:dyDescent="0.3">
      <c r="A22" s="41"/>
      <c r="B22" s="13"/>
      <c r="C22" s="14"/>
      <c r="D22" s="15" t="s">
        <v>55</v>
      </c>
      <c r="E22" s="16">
        <f>+C20*C19</f>
        <v>0</v>
      </c>
      <c r="F22" s="2"/>
      <c r="G22" s="2"/>
      <c r="H22" s="2"/>
    </row>
    <row r="23" spans="1:8" ht="16.5" thickBot="1" x14ac:dyDescent="0.3">
      <c r="A23" s="3"/>
      <c r="B23" s="3"/>
      <c r="C23" s="3"/>
      <c r="D23" s="17"/>
      <c r="E23" s="12"/>
      <c r="F23" s="2"/>
      <c r="G23" s="2"/>
      <c r="H23" s="2"/>
    </row>
    <row r="24" spans="1:8" ht="16.5" thickBot="1" x14ac:dyDescent="0.3">
      <c r="A24" s="3"/>
      <c r="B24" s="3"/>
      <c r="C24" s="3"/>
      <c r="D24" s="17" t="s">
        <v>73</v>
      </c>
      <c r="E24" s="104" t="s">
        <v>44</v>
      </c>
      <c r="F24" s="2"/>
      <c r="G24" s="18" t="s">
        <v>78</v>
      </c>
      <c r="H24" s="19">
        <f>IF($E$24="Employee Only",'TABLE - START HERE'!G26,IF($E$24="Employee +1",'TABLE - START HERE'!H26,IF($E$24="Full Family",'TABLE - START HERE'!I26,IF($E$24="Average",'TABLE - START HERE'!J26))))</f>
        <v>34252.28</v>
      </c>
    </row>
    <row r="25" spans="1:8" ht="15" x14ac:dyDescent="0.2">
      <c r="A25" s="2"/>
      <c r="B25" s="2"/>
      <c r="C25" s="2"/>
      <c r="D25" s="2"/>
      <c r="E25" s="20"/>
      <c r="F25" s="2"/>
      <c r="G25" s="2"/>
      <c r="H25" s="2"/>
    </row>
    <row r="26" spans="1:8" ht="15.75" x14ac:dyDescent="0.25">
      <c r="A26" s="21" t="s">
        <v>62</v>
      </c>
      <c r="B26" s="21" t="s">
        <v>56</v>
      </c>
      <c r="C26" s="21" t="s">
        <v>57</v>
      </c>
      <c r="D26" s="22" t="s">
        <v>63</v>
      </c>
      <c r="E26" s="23" t="s">
        <v>66</v>
      </c>
      <c r="F26" s="2"/>
      <c r="G26" s="2"/>
      <c r="H26" s="2"/>
    </row>
    <row r="27" spans="1:8" ht="15" x14ac:dyDescent="0.2">
      <c r="A27" s="24" t="s">
        <v>12</v>
      </c>
      <c r="B27" s="6">
        <v>53110</v>
      </c>
      <c r="C27" s="25">
        <v>53120</v>
      </c>
      <c r="D27" s="26">
        <f>+'TABLE - START HERE'!H10</f>
        <v>0.191</v>
      </c>
      <c r="E27" s="27">
        <f>+$E$22*D27</f>
        <v>0</v>
      </c>
      <c r="F27" s="2"/>
      <c r="G27" s="2"/>
      <c r="H27" s="2"/>
    </row>
    <row r="28" spans="1:8" ht="15" x14ac:dyDescent="0.2">
      <c r="A28" s="51" t="s">
        <v>13</v>
      </c>
      <c r="B28" s="51">
        <v>53210</v>
      </c>
      <c r="C28" s="52">
        <v>53220</v>
      </c>
      <c r="D28" s="50">
        <f>+'TABLE - START HERE'!H11</f>
        <v>0.2681</v>
      </c>
      <c r="E28" s="28"/>
      <c r="F28" s="2"/>
      <c r="G28" s="2"/>
      <c r="H28" s="2"/>
    </row>
    <row r="29" spans="1:8" ht="15" x14ac:dyDescent="0.2">
      <c r="A29" s="51" t="s">
        <v>58</v>
      </c>
      <c r="B29" s="51">
        <v>53310</v>
      </c>
      <c r="C29" s="52">
        <v>53320</v>
      </c>
      <c r="D29" s="53">
        <f>+'TABLE - START HERE'!H12</f>
        <v>6.2E-2</v>
      </c>
      <c r="E29" s="28"/>
      <c r="F29" s="2"/>
      <c r="G29" s="2"/>
      <c r="H29" s="2"/>
    </row>
    <row r="30" spans="1:8" ht="15" x14ac:dyDescent="0.2">
      <c r="A30" s="24" t="s">
        <v>60</v>
      </c>
      <c r="B30" s="6">
        <v>53330</v>
      </c>
      <c r="C30" s="25">
        <v>53340</v>
      </c>
      <c r="D30" s="29">
        <f>+'TABLE - START HERE'!H13</f>
        <v>1.4500000000000001E-2</v>
      </c>
      <c r="E30" s="30">
        <f>+$E$22*D30</f>
        <v>0</v>
      </c>
      <c r="F30" s="2"/>
      <c r="G30" s="2"/>
      <c r="H30" s="2"/>
    </row>
    <row r="31" spans="1:8" ht="15.75" x14ac:dyDescent="0.25">
      <c r="A31" s="24" t="s">
        <v>59</v>
      </c>
      <c r="B31" s="6">
        <v>53410</v>
      </c>
      <c r="C31" s="25">
        <v>53420</v>
      </c>
      <c r="D31" s="112" t="e">
        <f>+E31/E22</f>
        <v>#DIV/0!</v>
      </c>
      <c r="E31" s="30">
        <f>IF($C$17&gt;=30,H24,0)</f>
        <v>0</v>
      </c>
      <c r="F31" s="103" t="s">
        <v>90</v>
      </c>
      <c r="G31" s="2"/>
      <c r="H31" s="11"/>
    </row>
    <row r="32" spans="1:8" ht="15" x14ac:dyDescent="0.2">
      <c r="A32" s="24" t="s">
        <v>14</v>
      </c>
      <c r="B32" s="6">
        <v>53510</v>
      </c>
      <c r="C32" s="25">
        <v>53520</v>
      </c>
      <c r="D32" s="29">
        <f>+'TABLE - START HERE'!H15</f>
        <v>5.0000000000000001E-4</v>
      </c>
      <c r="E32" s="30">
        <f>+$E$22*D32</f>
        <v>0</v>
      </c>
      <c r="F32" s="2"/>
      <c r="G32" s="2"/>
      <c r="H32" s="2"/>
    </row>
    <row r="33" spans="1:8" ht="15" x14ac:dyDescent="0.2">
      <c r="A33" s="24" t="s">
        <v>61</v>
      </c>
      <c r="B33" s="6">
        <v>53610</v>
      </c>
      <c r="C33" s="25">
        <v>53620</v>
      </c>
      <c r="D33" s="31">
        <f>+'TABLE - START HERE'!H16</f>
        <v>1.7777000000000001E-2</v>
      </c>
      <c r="E33" s="30">
        <f>+$E$22*D33</f>
        <v>0</v>
      </c>
      <c r="F33" s="2"/>
      <c r="G33" s="2"/>
      <c r="H33" s="2"/>
    </row>
    <row r="34" spans="1:8" ht="15.75" thickBot="1" x14ac:dyDescent="0.25">
      <c r="A34" s="2"/>
      <c r="B34" s="2"/>
      <c r="C34" s="2"/>
      <c r="D34" s="32"/>
      <c r="E34" s="20"/>
      <c r="F34" s="2"/>
      <c r="G34" s="2"/>
      <c r="H34" s="2"/>
    </row>
    <row r="35" spans="1:8" ht="16.5" thickBot="1" x14ac:dyDescent="0.3">
      <c r="A35" s="2"/>
      <c r="B35" s="2"/>
      <c r="C35" s="3"/>
      <c r="D35" s="3" t="s">
        <v>65</v>
      </c>
      <c r="E35" s="16">
        <f>SUM(E27:E34)</f>
        <v>0</v>
      </c>
      <c r="F35" s="2"/>
      <c r="G35" s="2"/>
      <c r="H35" s="2"/>
    </row>
    <row r="36" spans="1:8" ht="15" x14ac:dyDescent="0.2">
      <c r="A36" s="2"/>
      <c r="B36" s="2"/>
      <c r="C36" s="2"/>
      <c r="D36" s="2"/>
      <c r="E36" s="20"/>
      <c r="F36" s="2"/>
      <c r="G36" s="2"/>
      <c r="H36" s="2"/>
    </row>
    <row r="37" spans="1:8" ht="15.75" thickBot="1" x14ac:dyDescent="0.25">
      <c r="A37" s="2"/>
      <c r="B37" s="2"/>
      <c r="C37" s="2"/>
      <c r="D37" s="2"/>
      <c r="E37" s="20"/>
      <c r="F37" s="2"/>
      <c r="G37" s="2"/>
      <c r="H37" s="2"/>
    </row>
    <row r="38" spans="1:8" ht="17.25" thickTop="1" thickBot="1" x14ac:dyDescent="0.3">
      <c r="A38" s="2"/>
      <c r="B38" s="2"/>
      <c r="C38" s="2"/>
      <c r="D38" s="172" t="s">
        <v>80</v>
      </c>
      <c r="E38" s="173"/>
      <c r="F38" s="2"/>
      <c r="G38" s="2"/>
      <c r="H38" s="2"/>
    </row>
    <row r="39" spans="1:8" ht="16.5" thickTop="1" thickBot="1" x14ac:dyDescent="0.25">
      <c r="A39" s="2"/>
      <c r="B39" s="2"/>
      <c r="C39" s="2"/>
      <c r="D39" s="122"/>
      <c r="E39" s="123"/>
      <c r="F39" s="2"/>
      <c r="G39" s="2"/>
      <c r="H39" s="2"/>
    </row>
    <row r="40" spans="1:8" ht="16.5" thickBot="1" x14ac:dyDescent="0.3">
      <c r="A40" s="2"/>
      <c r="B40" s="2"/>
      <c r="C40" s="2"/>
      <c r="D40" s="124" t="s">
        <v>81</v>
      </c>
      <c r="E40" s="125">
        <f>+E22</f>
        <v>0</v>
      </c>
      <c r="F40" s="2"/>
      <c r="G40" s="20"/>
      <c r="H40" s="121"/>
    </row>
    <row r="41" spans="1:8" ht="15.75" thickBot="1" x14ac:dyDescent="0.25">
      <c r="A41" s="2"/>
      <c r="B41" s="2"/>
      <c r="C41" s="2"/>
      <c r="D41" s="126"/>
      <c r="E41" s="123"/>
      <c r="F41" s="2"/>
      <c r="G41" s="20"/>
      <c r="H41" s="121"/>
    </row>
    <row r="42" spans="1:8" ht="16.5" thickBot="1" x14ac:dyDescent="0.3">
      <c r="A42" s="2"/>
      <c r="B42" s="2"/>
      <c r="C42" s="2"/>
      <c r="D42" s="124" t="s">
        <v>65</v>
      </c>
      <c r="E42" s="125">
        <f>+E35</f>
        <v>0</v>
      </c>
      <c r="F42" s="2"/>
      <c r="G42" s="20"/>
      <c r="H42" s="121"/>
    </row>
    <row r="43" spans="1:8" ht="15.75" thickBot="1" x14ac:dyDescent="0.25">
      <c r="A43" s="2"/>
      <c r="B43" s="2"/>
      <c r="C43" s="2"/>
      <c r="D43" s="122"/>
      <c r="E43" s="123"/>
      <c r="F43" s="2"/>
      <c r="G43" s="20"/>
      <c r="H43" s="121"/>
    </row>
    <row r="44" spans="1:8" ht="16.5" thickBot="1" x14ac:dyDescent="0.3">
      <c r="A44" s="2"/>
      <c r="B44" s="2"/>
      <c r="C44" s="2"/>
      <c r="D44" s="124" t="s">
        <v>79</v>
      </c>
      <c r="E44" s="125">
        <f>+E40+E42</f>
        <v>0</v>
      </c>
      <c r="F44" s="2"/>
      <c r="G44" s="20"/>
      <c r="H44" s="121"/>
    </row>
    <row r="45" spans="1:8" ht="15.75" thickBot="1" x14ac:dyDescent="0.25">
      <c r="A45" s="2"/>
      <c r="B45" s="2"/>
      <c r="C45" s="2"/>
      <c r="D45" s="126"/>
      <c r="E45" s="123"/>
      <c r="F45" s="2"/>
      <c r="G45" s="2"/>
      <c r="H45" s="2"/>
    </row>
    <row r="46" spans="1:8" ht="16.5" thickBot="1" x14ac:dyDescent="0.3">
      <c r="A46" s="2"/>
      <c r="B46" s="2"/>
      <c r="C46" s="2"/>
      <c r="D46" s="124" t="s">
        <v>63</v>
      </c>
      <c r="E46" s="127" t="e">
        <f>+E42/E40</f>
        <v>#DIV/0!</v>
      </c>
      <c r="F46" s="2"/>
      <c r="G46" s="2"/>
      <c r="H46" s="2"/>
    </row>
    <row r="47" spans="1:8" ht="15.75" thickBot="1" x14ac:dyDescent="0.25">
      <c r="A47" s="2"/>
      <c r="B47" s="2"/>
      <c r="C47" s="2"/>
      <c r="D47" s="128"/>
      <c r="E47" s="129"/>
      <c r="F47" s="2"/>
      <c r="G47" s="2"/>
      <c r="H47" s="2"/>
    </row>
    <row r="48" spans="1:8" ht="13.5" thickTop="1" x14ac:dyDescent="0.2"/>
  </sheetData>
  <mergeCells count="12">
    <mergeCell ref="D38:E38"/>
    <mergeCell ref="A1:H1"/>
    <mergeCell ref="A2:H2"/>
    <mergeCell ref="A3:H3"/>
    <mergeCell ref="A4:H4"/>
    <mergeCell ref="D8:E8"/>
    <mergeCell ref="D9:E9"/>
    <mergeCell ref="D10:E10"/>
    <mergeCell ref="D11:E11"/>
    <mergeCell ref="D12:E12"/>
    <mergeCell ref="D15:D20"/>
    <mergeCell ref="C14:D14"/>
  </mergeCells>
  <phoneticPr fontId="0" type="noConversion"/>
  <dataValidations count="1">
    <dataValidation type="list" allowBlank="1" showInputMessage="1" showErrorMessage="1" sqref="E24" xr:uid="{00000000-0002-0000-0100-000000000000}">
      <formula1>"Employee Only, Employee +1, Full Family, Average"</formula1>
    </dataValidation>
  </dataValidations>
  <printOptions horizontalCentered="1"/>
  <pageMargins left="0.75" right="0.75" top="0.5" bottom="0.46" header="0.5" footer="0.5"/>
  <pageSetup scale="64" orientation="portrait" horizontalDpi="300" verticalDpi="300" r:id="rId1"/>
  <headerFooter alignWithMargins="0">
    <oddFooter>&amp;L&amp;K000000&amp;F   &amp;A&amp;C&amp;K000000&amp;P  of  &amp;N&amp;R&amp;K000000&amp;D_x000D_ 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R47"/>
  <sheetViews>
    <sheetView zoomScale="75" zoomScaleNormal="75" zoomScalePageLayoutView="75" workbookViewId="0">
      <selection activeCell="C21" sqref="C21"/>
    </sheetView>
  </sheetViews>
  <sheetFormatPr defaultColWidth="8.85546875" defaultRowHeight="12.75" x14ac:dyDescent="0.2"/>
  <cols>
    <col min="1" max="1" width="19" bestFit="1" customWidth="1"/>
    <col min="2" max="2" width="11" bestFit="1" customWidth="1"/>
    <col min="3" max="3" width="14.140625" customWidth="1"/>
    <col min="4" max="4" width="24.85546875" customWidth="1"/>
    <col min="5" max="5" width="21.140625" bestFit="1" customWidth="1"/>
    <col min="6" max="6" width="2.42578125" customWidth="1"/>
    <col min="7" max="7" width="36.85546875" customWidth="1"/>
    <col min="8" max="8" width="12.7109375" customWidth="1"/>
    <col min="9" max="9" width="11.85546875" bestFit="1" customWidth="1"/>
    <col min="10" max="10" width="11" bestFit="1" customWidth="1"/>
    <col min="18" max="18" width="12.5703125" bestFit="1" customWidth="1"/>
  </cols>
  <sheetData>
    <row r="1" spans="1:8" ht="15.75" x14ac:dyDescent="0.25">
      <c r="A1" s="174" t="s">
        <v>0</v>
      </c>
      <c r="B1" s="174"/>
      <c r="C1" s="174"/>
      <c r="D1" s="174"/>
      <c r="E1" s="174"/>
      <c r="F1" s="174"/>
      <c r="G1" s="174"/>
      <c r="H1" s="45"/>
    </row>
    <row r="2" spans="1:8" ht="15.75" x14ac:dyDescent="0.25">
      <c r="A2" s="174" t="s">
        <v>94</v>
      </c>
      <c r="B2" s="174"/>
      <c r="C2" s="174"/>
      <c r="D2" s="174"/>
      <c r="E2" s="174"/>
      <c r="F2" s="174"/>
      <c r="G2" s="174"/>
      <c r="H2" s="45"/>
    </row>
    <row r="3" spans="1:8" ht="15" x14ac:dyDescent="0.2">
      <c r="A3" s="175" t="s">
        <v>45</v>
      </c>
      <c r="B3" s="175"/>
      <c r="C3" s="175"/>
      <c r="D3" s="175"/>
      <c r="E3" s="175"/>
      <c r="F3" s="175"/>
      <c r="G3" s="175"/>
      <c r="H3" s="44"/>
    </row>
    <row r="4" spans="1:8" ht="15" x14ac:dyDescent="0.2">
      <c r="A4" s="175" t="s">
        <v>100</v>
      </c>
      <c r="B4" s="175"/>
      <c r="C4" s="175"/>
      <c r="D4" s="175"/>
      <c r="E4" s="175"/>
      <c r="F4" s="175"/>
      <c r="G4" s="175"/>
      <c r="H4" s="175"/>
    </row>
    <row r="5" spans="1:8" ht="15" x14ac:dyDescent="0.2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3"/>
      <c r="C6" s="4"/>
      <c r="D6" s="5" t="s">
        <v>82</v>
      </c>
      <c r="E6" s="1"/>
      <c r="F6" s="1"/>
      <c r="G6" s="1"/>
      <c r="H6" s="1"/>
    </row>
    <row r="7" spans="1:8" ht="15" x14ac:dyDescent="0.2">
      <c r="A7" s="2"/>
      <c r="B7" s="2"/>
      <c r="C7" s="2"/>
      <c r="D7" s="2"/>
      <c r="E7" s="2"/>
      <c r="F7" s="2"/>
      <c r="G7" s="2"/>
      <c r="H7" s="2"/>
    </row>
    <row r="8" spans="1:8" ht="47.25" x14ac:dyDescent="0.25">
      <c r="A8" s="2"/>
      <c r="B8" s="2"/>
      <c r="C8" s="42" t="s">
        <v>46</v>
      </c>
      <c r="D8" s="176" t="s">
        <v>47</v>
      </c>
      <c r="E8" s="177"/>
      <c r="F8" s="2"/>
      <c r="G8" s="2"/>
      <c r="H8" s="2"/>
    </row>
    <row r="9" spans="1:8" ht="15.75" x14ac:dyDescent="0.25">
      <c r="A9" s="2"/>
      <c r="B9" s="2"/>
      <c r="C9" s="22">
        <v>51310</v>
      </c>
      <c r="D9" s="187" t="s">
        <v>24</v>
      </c>
      <c r="E9" s="187"/>
      <c r="F9" s="2"/>
      <c r="G9" s="2"/>
      <c r="H9" s="2"/>
    </row>
    <row r="10" spans="1:8" ht="15.75" x14ac:dyDescent="0.25">
      <c r="A10" s="2"/>
      <c r="B10" s="2"/>
      <c r="C10" s="22">
        <v>51311</v>
      </c>
      <c r="D10" s="187" t="s">
        <v>25</v>
      </c>
      <c r="E10" s="187"/>
      <c r="F10" s="2"/>
      <c r="G10" s="2"/>
      <c r="H10" s="2"/>
    </row>
    <row r="11" spans="1:8" ht="15.75" x14ac:dyDescent="0.25">
      <c r="A11" s="2"/>
      <c r="B11" s="2"/>
      <c r="C11" s="22">
        <v>51410</v>
      </c>
      <c r="D11" s="187" t="s">
        <v>27</v>
      </c>
      <c r="E11" s="187"/>
      <c r="F11" s="2"/>
      <c r="G11" s="2"/>
      <c r="H11" s="2"/>
    </row>
    <row r="12" spans="1:8" ht="15.75" x14ac:dyDescent="0.25">
      <c r="A12" s="2"/>
      <c r="B12" s="2"/>
      <c r="C12" s="22">
        <v>51411</v>
      </c>
      <c r="D12" s="187" t="s">
        <v>28</v>
      </c>
      <c r="E12" s="187"/>
      <c r="F12" s="2"/>
      <c r="G12" s="2"/>
      <c r="H12" s="2"/>
    </row>
    <row r="13" spans="1:8" ht="15.75" x14ac:dyDescent="0.25">
      <c r="A13" s="2"/>
      <c r="B13" s="2"/>
      <c r="C13" s="22">
        <v>51412</v>
      </c>
      <c r="D13" s="178" t="s">
        <v>85</v>
      </c>
      <c r="E13" s="179"/>
      <c r="F13" s="2"/>
      <c r="G13" s="2"/>
      <c r="H13" s="2"/>
    </row>
    <row r="14" spans="1:8" ht="15" x14ac:dyDescent="0.2">
      <c r="A14" s="7"/>
      <c r="B14" s="7"/>
      <c r="C14" s="8"/>
      <c r="D14" s="9"/>
      <c r="E14" s="2"/>
      <c r="F14" s="2"/>
      <c r="G14" s="2"/>
      <c r="H14" s="2"/>
    </row>
    <row r="15" spans="1:8" ht="15.75" x14ac:dyDescent="0.25">
      <c r="A15" s="2"/>
      <c r="B15" s="10" t="s">
        <v>48</v>
      </c>
      <c r="C15" s="183"/>
      <c r="D15" s="184"/>
      <c r="E15" s="11"/>
      <c r="F15" s="2"/>
      <c r="G15" s="2"/>
      <c r="H15" s="2"/>
    </row>
    <row r="16" spans="1:8" ht="15" x14ac:dyDescent="0.2">
      <c r="A16" s="2"/>
      <c r="B16" s="10" t="s">
        <v>49</v>
      </c>
      <c r="C16" s="105"/>
      <c r="D16" s="180"/>
      <c r="E16" s="2"/>
      <c r="F16" s="2"/>
      <c r="G16" s="2"/>
      <c r="H16" s="2"/>
    </row>
    <row r="17" spans="1:18" ht="15" x14ac:dyDescent="0.2">
      <c r="A17" s="2"/>
      <c r="B17" s="10" t="s">
        <v>50</v>
      </c>
      <c r="C17" s="106"/>
      <c r="D17" s="181"/>
      <c r="E17" s="2"/>
      <c r="F17" s="2"/>
      <c r="G17" s="2"/>
      <c r="H17" s="2"/>
    </row>
    <row r="18" spans="1:18" ht="15" x14ac:dyDescent="0.2">
      <c r="A18" s="2"/>
      <c r="B18" s="10" t="s">
        <v>51</v>
      </c>
      <c r="C18" s="107"/>
      <c r="D18" s="181"/>
      <c r="E18" s="2"/>
      <c r="F18" s="2"/>
      <c r="G18" s="2"/>
      <c r="H18" s="2"/>
    </row>
    <row r="19" spans="1:18" ht="15" x14ac:dyDescent="0.2">
      <c r="A19" s="2"/>
      <c r="B19" s="10" t="s">
        <v>52</v>
      </c>
      <c r="C19" s="107"/>
      <c r="D19" s="181"/>
      <c r="E19" s="2"/>
      <c r="F19" s="2"/>
      <c r="G19" s="2"/>
      <c r="H19" s="2"/>
    </row>
    <row r="20" spans="1:18" ht="15" x14ac:dyDescent="0.2">
      <c r="A20" s="2"/>
      <c r="B20" s="10" t="s">
        <v>53</v>
      </c>
      <c r="C20" s="108">
        <v>1</v>
      </c>
      <c r="D20" s="181"/>
      <c r="E20" s="2"/>
      <c r="F20" s="2"/>
      <c r="G20" s="2"/>
      <c r="H20" s="2"/>
    </row>
    <row r="21" spans="1:18" ht="15" x14ac:dyDescent="0.2">
      <c r="A21" s="2"/>
      <c r="B21" s="10" t="s">
        <v>54</v>
      </c>
      <c r="C21" s="109">
        <v>0</v>
      </c>
      <c r="D21" s="182"/>
      <c r="E21" s="2" t="s">
        <v>93</v>
      </c>
      <c r="F21" s="2"/>
      <c r="G21" s="2"/>
      <c r="H21" s="2"/>
    </row>
    <row r="22" spans="1:18" ht="15.75" thickBot="1" x14ac:dyDescent="0.25">
      <c r="A22" s="2"/>
      <c r="B22" s="2"/>
      <c r="C22" s="2"/>
      <c r="D22" s="2"/>
      <c r="E22" s="12"/>
      <c r="F22" s="2"/>
      <c r="G22" s="2"/>
      <c r="H22" s="2"/>
    </row>
    <row r="23" spans="1:18" ht="16.5" thickBot="1" x14ac:dyDescent="0.3">
      <c r="A23" s="41"/>
      <c r="B23" s="13"/>
      <c r="C23" s="14"/>
      <c r="D23" s="15" t="s">
        <v>55</v>
      </c>
      <c r="E23" s="16">
        <f>+C21*C20</f>
        <v>0</v>
      </c>
      <c r="F23" s="2"/>
      <c r="G23" s="2"/>
      <c r="H23" s="2"/>
    </row>
    <row r="24" spans="1:18" ht="15" x14ac:dyDescent="0.2">
      <c r="A24" s="2"/>
      <c r="B24" s="2"/>
      <c r="C24" s="2"/>
      <c r="D24" s="2"/>
      <c r="E24" s="20"/>
      <c r="F24" s="2"/>
      <c r="G24" s="2"/>
      <c r="H24" s="2"/>
    </row>
    <row r="25" spans="1:18" ht="15.75" x14ac:dyDescent="0.25">
      <c r="A25" s="21" t="s">
        <v>62</v>
      </c>
      <c r="B25" s="21" t="s">
        <v>56</v>
      </c>
      <c r="C25" s="21" t="s">
        <v>57</v>
      </c>
      <c r="D25" s="22" t="s">
        <v>63</v>
      </c>
      <c r="E25" s="23" t="s">
        <v>66</v>
      </c>
      <c r="F25" s="2"/>
      <c r="G25" s="2"/>
      <c r="H25" s="2"/>
    </row>
    <row r="26" spans="1:18" ht="15" x14ac:dyDescent="0.2">
      <c r="A26" s="24" t="s">
        <v>12</v>
      </c>
      <c r="B26" s="6">
        <v>53110</v>
      </c>
      <c r="C26" s="25">
        <v>53120</v>
      </c>
      <c r="D26" s="26">
        <f>+'TABLE - START HERE'!H10</f>
        <v>0.191</v>
      </c>
      <c r="E26" s="27">
        <f>+$E$23*D26</f>
        <v>0</v>
      </c>
      <c r="F26" s="2"/>
      <c r="G26" s="2"/>
      <c r="H26" s="2"/>
    </row>
    <row r="27" spans="1:18" ht="15" x14ac:dyDescent="0.2">
      <c r="A27" s="51" t="s">
        <v>13</v>
      </c>
      <c r="B27" s="51">
        <v>53210</v>
      </c>
      <c r="C27" s="52">
        <v>53220</v>
      </c>
      <c r="D27" s="50">
        <f>+'TABLE - START HERE'!H11</f>
        <v>0.2681</v>
      </c>
      <c r="E27" s="28"/>
      <c r="F27" s="2"/>
      <c r="G27" s="2"/>
      <c r="H27" s="2"/>
    </row>
    <row r="28" spans="1:18" ht="15" x14ac:dyDescent="0.2">
      <c r="A28" s="51" t="s">
        <v>58</v>
      </c>
      <c r="B28" s="51">
        <v>53310</v>
      </c>
      <c r="C28" s="52">
        <v>53320</v>
      </c>
      <c r="D28" s="53">
        <f>+'TABLE - START HERE'!H12</f>
        <v>6.2E-2</v>
      </c>
      <c r="E28" s="28"/>
      <c r="F28" s="2"/>
      <c r="G28" s="2"/>
      <c r="H28" s="2"/>
    </row>
    <row r="29" spans="1:18" ht="15" x14ac:dyDescent="0.2">
      <c r="A29" s="24" t="s">
        <v>60</v>
      </c>
      <c r="B29" s="6">
        <v>53330</v>
      </c>
      <c r="C29" s="25">
        <v>53340</v>
      </c>
      <c r="D29" s="29">
        <f>+'TABLE - START HERE'!H13</f>
        <v>1.4500000000000001E-2</v>
      </c>
      <c r="E29" s="30">
        <f>+$E$23*D29</f>
        <v>0</v>
      </c>
      <c r="F29" s="2"/>
      <c r="G29" s="2"/>
      <c r="H29" s="2"/>
    </row>
    <row r="30" spans="1:18" ht="15.75" x14ac:dyDescent="0.25">
      <c r="A30" s="51" t="s">
        <v>59</v>
      </c>
      <c r="B30" s="51">
        <v>53410</v>
      </c>
      <c r="C30" s="52">
        <v>53420</v>
      </c>
      <c r="D30" s="50" t="e">
        <f>+E30/E23</f>
        <v>#DIV/0!</v>
      </c>
      <c r="E30" s="28"/>
      <c r="F30" s="11" t="s">
        <v>86</v>
      </c>
      <c r="G30" s="2"/>
      <c r="H30" s="11"/>
      <c r="R30" s="143"/>
    </row>
    <row r="31" spans="1:18" ht="15" x14ac:dyDescent="0.2">
      <c r="A31" s="24" t="s">
        <v>14</v>
      </c>
      <c r="B31" s="6">
        <v>53510</v>
      </c>
      <c r="C31" s="25">
        <v>53520</v>
      </c>
      <c r="D31" s="29">
        <f>+'TABLE - START HERE'!H15</f>
        <v>5.0000000000000001E-4</v>
      </c>
      <c r="E31" s="30">
        <f>+$E$23*D31</f>
        <v>0</v>
      </c>
      <c r="F31" s="2"/>
      <c r="G31" s="2"/>
      <c r="H31" s="2"/>
    </row>
    <row r="32" spans="1:18" ht="15" x14ac:dyDescent="0.2">
      <c r="A32" s="24" t="s">
        <v>61</v>
      </c>
      <c r="B32" s="6">
        <v>53610</v>
      </c>
      <c r="C32" s="25">
        <v>53620</v>
      </c>
      <c r="D32" s="31">
        <f>+'TABLE - START HERE'!H16</f>
        <v>1.7777000000000001E-2</v>
      </c>
      <c r="E32" s="30">
        <f>+$E$23*D32</f>
        <v>0</v>
      </c>
      <c r="F32" s="2"/>
      <c r="G32" s="2"/>
      <c r="H32" s="2"/>
    </row>
    <row r="33" spans="1:8" ht="15.75" thickBot="1" x14ac:dyDescent="0.25">
      <c r="A33" s="2"/>
      <c r="B33" s="2"/>
      <c r="C33" s="2"/>
      <c r="D33" s="32"/>
      <c r="E33" s="20"/>
      <c r="F33" s="2"/>
      <c r="G33" s="2"/>
      <c r="H33" s="2"/>
    </row>
    <row r="34" spans="1:8" ht="16.5" thickBot="1" x14ac:dyDescent="0.3">
      <c r="A34" s="2"/>
      <c r="B34" s="2"/>
      <c r="C34" s="3"/>
      <c r="D34" s="3" t="s">
        <v>65</v>
      </c>
      <c r="E34" s="16">
        <f>SUM(E26:E33)</f>
        <v>0</v>
      </c>
      <c r="F34" s="2"/>
      <c r="G34" s="2"/>
      <c r="H34" s="2"/>
    </row>
    <row r="35" spans="1:8" ht="15" x14ac:dyDescent="0.2">
      <c r="A35" s="2"/>
      <c r="B35" s="2"/>
      <c r="C35" s="2"/>
      <c r="D35" s="2"/>
      <c r="E35" s="20"/>
      <c r="F35" s="2"/>
      <c r="G35" s="2"/>
      <c r="H35" s="2"/>
    </row>
    <row r="36" spans="1:8" ht="15.75" thickBot="1" x14ac:dyDescent="0.25">
      <c r="A36" s="2"/>
      <c r="B36" s="2"/>
      <c r="C36" s="2"/>
      <c r="D36" s="2"/>
      <c r="E36" s="20"/>
      <c r="F36" s="2"/>
      <c r="G36" s="2"/>
      <c r="H36" s="2"/>
    </row>
    <row r="37" spans="1:8" ht="17.25" thickTop="1" thickBot="1" x14ac:dyDescent="0.3">
      <c r="A37" s="2"/>
      <c r="B37" s="2"/>
      <c r="C37" s="2"/>
      <c r="D37" s="185" t="s">
        <v>80</v>
      </c>
      <c r="E37" s="186"/>
      <c r="F37" s="2"/>
      <c r="G37" s="2"/>
      <c r="H37" s="2"/>
    </row>
    <row r="38" spans="1:8" ht="16.5" thickTop="1" thickBot="1" x14ac:dyDescent="0.25">
      <c r="A38" s="2"/>
      <c r="B38" s="2"/>
      <c r="C38" s="2"/>
      <c r="D38" s="33"/>
      <c r="E38" s="34"/>
      <c r="F38" s="2"/>
      <c r="G38" s="2"/>
      <c r="H38" s="2"/>
    </row>
    <row r="39" spans="1:8" ht="16.5" thickBot="1" x14ac:dyDescent="0.3">
      <c r="A39" s="2"/>
      <c r="B39" s="2"/>
      <c r="C39" s="2"/>
      <c r="D39" s="35" t="s">
        <v>81</v>
      </c>
      <c r="E39" s="36">
        <f>+E23</f>
        <v>0</v>
      </c>
      <c r="F39" s="2"/>
      <c r="G39" s="2"/>
      <c r="H39" s="2"/>
    </row>
    <row r="40" spans="1:8" ht="15.75" thickBot="1" x14ac:dyDescent="0.25">
      <c r="A40" s="2"/>
      <c r="B40" s="2"/>
      <c r="C40" s="2"/>
      <c r="D40" s="37"/>
      <c r="E40" s="34"/>
      <c r="F40" s="2"/>
      <c r="G40" s="2"/>
      <c r="H40" s="2"/>
    </row>
    <row r="41" spans="1:8" ht="16.5" thickBot="1" x14ac:dyDescent="0.3">
      <c r="A41" s="2"/>
      <c r="B41" s="2"/>
      <c r="C41" s="2"/>
      <c r="D41" s="35" t="s">
        <v>65</v>
      </c>
      <c r="E41" s="36">
        <f>+E34</f>
        <v>0</v>
      </c>
      <c r="F41" s="2"/>
      <c r="G41" s="2"/>
      <c r="H41" s="2"/>
    </row>
    <row r="42" spans="1:8" ht="15.75" thickBot="1" x14ac:dyDescent="0.25">
      <c r="A42" s="2"/>
      <c r="B42" s="2"/>
      <c r="C42" s="2"/>
      <c r="D42" s="33"/>
      <c r="E42" s="34"/>
      <c r="F42" s="2"/>
      <c r="G42" s="2"/>
      <c r="H42" s="2"/>
    </row>
    <row r="43" spans="1:8" ht="16.5" thickBot="1" x14ac:dyDescent="0.3">
      <c r="A43" s="2"/>
      <c r="B43" s="2"/>
      <c r="C43" s="2"/>
      <c r="D43" s="35" t="s">
        <v>79</v>
      </c>
      <c r="E43" s="36">
        <f>+E39+E41</f>
        <v>0</v>
      </c>
      <c r="F43" s="2"/>
      <c r="G43" s="2"/>
      <c r="H43" s="2"/>
    </row>
    <row r="44" spans="1:8" ht="15.75" thickBot="1" x14ac:dyDescent="0.25">
      <c r="A44" s="2"/>
      <c r="B44" s="2"/>
      <c r="C44" s="2"/>
      <c r="D44" s="37"/>
      <c r="E44" s="34"/>
      <c r="F44" s="2"/>
      <c r="G44" s="2"/>
      <c r="H44" s="2"/>
    </row>
    <row r="45" spans="1:8" ht="16.5" thickBot="1" x14ac:dyDescent="0.3">
      <c r="A45" s="2"/>
      <c r="B45" s="2"/>
      <c r="C45" s="2"/>
      <c r="D45" s="35" t="s">
        <v>63</v>
      </c>
      <c r="E45" s="144" t="e">
        <f>+E41/E39</f>
        <v>#DIV/0!</v>
      </c>
      <c r="F45" s="2"/>
      <c r="G45" s="2"/>
      <c r="H45" s="2"/>
    </row>
    <row r="46" spans="1:8" ht="15.75" thickBot="1" x14ac:dyDescent="0.25">
      <c r="A46" s="2"/>
      <c r="B46" s="2"/>
      <c r="C46" s="2"/>
      <c r="D46" s="39"/>
      <c r="E46" s="40"/>
      <c r="F46" s="2"/>
      <c r="G46" s="2"/>
      <c r="H46" s="2"/>
    </row>
    <row r="47" spans="1:8" ht="13.5" thickTop="1" x14ac:dyDescent="0.2"/>
  </sheetData>
  <mergeCells count="13">
    <mergeCell ref="D37:E37"/>
    <mergeCell ref="D13:E13"/>
    <mergeCell ref="D8:E8"/>
    <mergeCell ref="D9:E9"/>
    <mergeCell ref="A1:G1"/>
    <mergeCell ref="A2:G2"/>
    <mergeCell ref="A3:G3"/>
    <mergeCell ref="D10:E10"/>
    <mergeCell ref="D11:E11"/>
    <mergeCell ref="D12:E12"/>
    <mergeCell ref="C15:D15"/>
    <mergeCell ref="D16:D21"/>
    <mergeCell ref="A4:H4"/>
  </mergeCells>
  <phoneticPr fontId="8" type="noConversion"/>
  <printOptions horizontalCentered="1"/>
  <pageMargins left="0.75" right="0.75" top="0.5" bottom="0.46" header="0.5" footer="0.5"/>
  <pageSetup scale="70" orientation="portrait" r:id="rId1"/>
  <headerFooter alignWithMargins="0">
    <oddFooter>&amp;L&amp;K000000&amp;F   &amp;A&amp;C&amp;K000000&amp;P  of  &amp;N&amp;R&amp;K000000&amp;D_x000D_  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P78"/>
  <sheetViews>
    <sheetView zoomScale="75" zoomScaleNormal="75" zoomScalePageLayoutView="75" workbookViewId="0">
      <selection activeCell="C22" sqref="C22"/>
    </sheetView>
  </sheetViews>
  <sheetFormatPr defaultColWidth="8.85546875" defaultRowHeight="12.75" x14ac:dyDescent="0.2"/>
  <cols>
    <col min="1" max="1" width="20.5703125" customWidth="1"/>
    <col min="2" max="2" width="11" bestFit="1" customWidth="1"/>
    <col min="3" max="3" width="16" bestFit="1" customWidth="1"/>
    <col min="4" max="4" width="23" customWidth="1"/>
    <col min="5" max="5" width="21.140625" bestFit="1" customWidth="1"/>
    <col min="6" max="6" width="2.42578125" customWidth="1"/>
    <col min="7" max="7" width="36.85546875" customWidth="1"/>
    <col min="8" max="8" width="14.5703125" bestFit="1" customWidth="1"/>
    <col min="9" max="9" width="11.85546875" bestFit="1" customWidth="1"/>
    <col min="10" max="10" width="11" bestFit="1" customWidth="1"/>
  </cols>
  <sheetData>
    <row r="1" spans="1:8" ht="15.75" x14ac:dyDescent="0.25">
      <c r="A1" s="174" t="s">
        <v>0</v>
      </c>
      <c r="B1" s="174"/>
      <c r="C1" s="174"/>
      <c r="D1" s="174"/>
      <c r="E1" s="174"/>
      <c r="F1" s="174"/>
      <c r="G1" s="174"/>
      <c r="H1" s="174"/>
    </row>
    <row r="2" spans="1:8" ht="15.75" x14ac:dyDescent="0.25">
      <c r="A2" s="174" t="s">
        <v>94</v>
      </c>
      <c r="B2" s="174"/>
      <c r="C2" s="174"/>
      <c r="D2" s="174"/>
      <c r="E2" s="174"/>
      <c r="F2" s="174"/>
      <c r="G2" s="174"/>
      <c r="H2" s="174"/>
    </row>
    <row r="3" spans="1:8" ht="15" x14ac:dyDescent="0.2">
      <c r="A3" s="175" t="s">
        <v>45</v>
      </c>
      <c r="B3" s="175"/>
      <c r="C3" s="175"/>
      <c r="D3" s="175"/>
      <c r="E3" s="175"/>
      <c r="F3" s="175"/>
      <c r="G3" s="175"/>
      <c r="H3" s="175"/>
    </row>
    <row r="4" spans="1:8" ht="15" x14ac:dyDescent="0.2">
      <c r="A4" s="175" t="s">
        <v>100</v>
      </c>
      <c r="B4" s="175"/>
      <c r="C4" s="175"/>
      <c r="D4" s="175"/>
      <c r="E4" s="175"/>
      <c r="F4" s="175"/>
      <c r="G4" s="175"/>
      <c r="H4" s="175"/>
    </row>
    <row r="5" spans="1:8" ht="15" x14ac:dyDescent="0.2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3"/>
      <c r="C6" s="4"/>
      <c r="D6" s="5" t="s">
        <v>82</v>
      </c>
      <c r="E6" s="1"/>
      <c r="F6" s="1"/>
      <c r="G6" s="1"/>
      <c r="H6" s="1"/>
    </row>
    <row r="7" spans="1:8" ht="15" x14ac:dyDescent="0.2">
      <c r="A7" s="2"/>
      <c r="B7" s="2"/>
      <c r="C7" s="2"/>
      <c r="D7" s="2"/>
      <c r="E7" s="2"/>
      <c r="F7" s="2"/>
      <c r="G7" s="2"/>
      <c r="H7" s="2"/>
    </row>
    <row r="8" spans="1:8" ht="31.5" x14ac:dyDescent="0.25">
      <c r="A8" s="2"/>
      <c r="B8" s="2"/>
      <c r="C8" s="42" t="s">
        <v>46</v>
      </c>
      <c r="D8" s="176" t="s">
        <v>47</v>
      </c>
      <c r="E8" s="177"/>
      <c r="F8" s="2"/>
      <c r="G8" s="2"/>
      <c r="H8" s="2"/>
    </row>
    <row r="9" spans="1:8" ht="15.75" x14ac:dyDescent="0.25">
      <c r="A9" s="2"/>
      <c r="B9" s="2"/>
      <c r="C9" s="46">
        <v>52105</v>
      </c>
      <c r="D9" s="187" t="s">
        <v>15</v>
      </c>
      <c r="E9" s="187"/>
      <c r="F9" s="2"/>
      <c r="G9" s="2"/>
      <c r="H9" s="2"/>
    </row>
    <row r="10" spans="1:8" ht="15.75" x14ac:dyDescent="0.25">
      <c r="A10" s="2"/>
      <c r="B10" s="2"/>
      <c r="C10" s="46">
        <v>52115</v>
      </c>
      <c r="D10" s="187" t="s">
        <v>31</v>
      </c>
      <c r="E10" s="187"/>
      <c r="F10" s="2"/>
      <c r="G10" s="2"/>
      <c r="H10" s="2"/>
    </row>
    <row r="11" spans="1:8" ht="15.75" x14ac:dyDescent="0.25">
      <c r="A11" s="2"/>
      <c r="B11" s="2"/>
      <c r="C11" s="46">
        <v>52120</v>
      </c>
      <c r="D11" s="187" t="s">
        <v>16</v>
      </c>
      <c r="E11" s="187"/>
      <c r="F11" s="2"/>
      <c r="G11" s="2"/>
      <c r="H11" s="2"/>
    </row>
    <row r="12" spans="1:8" ht="15.75" x14ac:dyDescent="0.25">
      <c r="A12" s="2"/>
      <c r="B12" s="2"/>
      <c r="C12" s="46">
        <v>52125</v>
      </c>
      <c r="D12" s="187" t="s">
        <v>32</v>
      </c>
      <c r="E12" s="187"/>
      <c r="F12" s="2"/>
      <c r="G12" s="2"/>
      <c r="H12" s="2"/>
    </row>
    <row r="13" spans="1:8" ht="15.75" x14ac:dyDescent="0.25">
      <c r="A13" s="2"/>
      <c r="B13" s="2"/>
      <c r="C13" s="46">
        <v>52130</v>
      </c>
      <c r="D13" s="178" t="s">
        <v>17</v>
      </c>
      <c r="E13" s="179"/>
      <c r="F13" s="2"/>
      <c r="G13" s="2"/>
      <c r="H13" s="2"/>
    </row>
    <row r="14" spans="1:8" ht="15.75" x14ac:dyDescent="0.25">
      <c r="A14" s="2"/>
      <c r="B14" s="2"/>
      <c r="C14" s="46">
        <v>52200</v>
      </c>
      <c r="D14" s="178" t="s">
        <v>33</v>
      </c>
      <c r="E14" s="179"/>
      <c r="F14" s="2"/>
      <c r="G14" s="2"/>
      <c r="H14" s="2"/>
    </row>
    <row r="15" spans="1:8" ht="15.75" x14ac:dyDescent="0.25">
      <c r="A15" s="2"/>
      <c r="B15" s="2"/>
      <c r="C15" s="43"/>
      <c r="D15" s="43"/>
      <c r="E15" s="43"/>
      <c r="F15" s="2"/>
      <c r="G15" s="2"/>
      <c r="H15" s="2"/>
    </row>
    <row r="16" spans="1:8" ht="15.75" x14ac:dyDescent="0.25">
      <c r="A16" s="2"/>
      <c r="B16" s="10" t="s">
        <v>48</v>
      </c>
      <c r="C16" s="183" t="s">
        <v>96</v>
      </c>
      <c r="D16" s="188"/>
      <c r="E16" s="11"/>
      <c r="F16" s="2"/>
      <c r="G16" s="2"/>
      <c r="H16" s="2"/>
    </row>
    <row r="17" spans="1:11" ht="15" x14ac:dyDescent="0.2">
      <c r="A17" s="2"/>
      <c r="B17" s="10" t="s">
        <v>49</v>
      </c>
      <c r="C17" s="114">
        <v>32</v>
      </c>
      <c r="D17" s="180"/>
      <c r="E17" s="2"/>
      <c r="F17" s="2"/>
      <c r="G17" s="2"/>
      <c r="H17" s="2"/>
    </row>
    <row r="18" spans="1:11" ht="15" x14ac:dyDescent="0.2">
      <c r="A18" s="2"/>
      <c r="B18" s="10" t="s">
        <v>50</v>
      </c>
      <c r="C18" s="115" t="s">
        <v>97</v>
      </c>
      <c r="D18" s="181"/>
      <c r="E18" s="2"/>
      <c r="F18" s="2"/>
      <c r="G18" s="2"/>
      <c r="H18" s="2"/>
    </row>
    <row r="19" spans="1:11" ht="15" x14ac:dyDescent="0.2">
      <c r="A19" s="2"/>
      <c r="B19" s="10" t="s">
        <v>51</v>
      </c>
      <c r="C19" s="116">
        <v>40</v>
      </c>
      <c r="D19" s="181"/>
      <c r="E19" s="2"/>
      <c r="F19" s="2"/>
      <c r="G19" s="2"/>
      <c r="H19" s="2"/>
    </row>
    <row r="20" spans="1:11" ht="15" x14ac:dyDescent="0.2">
      <c r="A20" s="2"/>
      <c r="B20" s="10" t="s">
        <v>52</v>
      </c>
      <c r="C20" s="116">
        <v>12</v>
      </c>
      <c r="D20" s="181"/>
      <c r="E20" s="2"/>
      <c r="F20" s="2"/>
      <c r="G20" s="2"/>
      <c r="H20" s="2"/>
    </row>
    <row r="21" spans="1:11" ht="15" x14ac:dyDescent="0.2">
      <c r="A21" s="2"/>
      <c r="B21" s="10" t="s">
        <v>53</v>
      </c>
      <c r="C21" s="117">
        <v>1</v>
      </c>
      <c r="D21" s="181"/>
      <c r="E21" s="2"/>
      <c r="F21" s="2"/>
      <c r="G21" s="2"/>
      <c r="H21" s="2"/>
    </row>
    <row r="22" spans="1:11" ht="15" x14ac:dyDescent="0.2">
      <c r="A22" s="2"/>
      <c r="B22" s="10" t="s">
        <v>54</v>
      </c>
      <c r="C22" s="109">
        <v>0</v>
      </c>
      <c r="D22" s="181"/>
      <c r="E22" s="2" t="s">
        <v>93</v>
      </c>
      <c r="F22" s="2"/>
      <c r="G22" s="2"/>
      <c r="H22" s="2"/>
      <c r="K22" t="s">
        <v>98</v>
      </c>
    </row>
    <row r="23" spans="1:11" ht="15" x14ac:dyDescent="0.2">
      <c r="A23" s="10" t="s">
        <v>92</v>
      </c>
      <c r="B23" s="120">
        <v>0</v>
      </c>
      <c r="C23" s="119">
        <f>C22*B23</f>
        <v>0</v>
      </c>
      <c r="D23" s="118"/>
      <c r="E23" s="12"/>
      <c r="F23" s="2"/>
      <c r="G23" s="2"/>
      <c r="H23" s="2"/>
    </row>
    <row r="24" spans="1:11" ht="15.75" thickBot="1" x14ac:dyDescent="0.25">
      <c r="A24" s="2"/>
      <c r="B24" s="2"/>
      <c r="C24" s="2"/>
      <c r="D24" s="2"/>
      <c r="E24" s="12"/>
      <c r="F24" s="2"/>
      <c r="G24" s="2"/>
      <c r="H24" s="2"/>
    </row>
    <row r="25" spans="1:11" ht="16.5" thickBot="1" x14ac:dyDescent="0.3">
      <c r="A25" s="41"/>
      <c r="B25" s="13"/>
      <c r="C25" s="14"/>
      <c r="D25" s="15" t="s">
        <v>55</v>
      </c>
      <c r="E25" s="16">
        <f>+C22*C21</f>
        <v>0</v>
      </c>
      <c r="F25" s="2"/>
      <c r="G25" s="2"/>
      <c r="H25" s="2"/>
    </row>
    <row r="26" spans="1:11" ht="16.5" thickBot="1" x14ac:dyDescent="0.3">
      <c r="A26" s="3"/>
      <c r="B26" s="3"/>
      <c r="C26" s="3"/>
      <c r="D26" s="17"/>
      <c r="E26" s="12"/>
      <c r="F26" s="2"/>
      <c r="G26" s="2"/>
      <c r="H26" s="2"/>
    </row>
    <row r="27" spans="1:11" ht="16.5" thickBot="1" x14ac:dyDescent="0.3">
      <c r="A27" s="3"/>
      <c r="B27" s="3"/>
      <c r="C27" s="3"/>
      <c r="D27" s="17" t="s">
        <v>73</v>
      </c>
      <c r="E27" s="104" t="s">
        <v>72</v>
      </c>
      <c r="F27" s="2"/>
      <c r="G27" s="18" t="s">
        <v>78</v>
      </c>
      <c r="H27" s="19">
        <f>IF($E$27="Employee Only",'TABLE - START HERE'!G26,IF($E$27="Employee +1",'TABLE - START HERE'!H26,IF($E$27="Full Family",'TABLE - START HERE'!I26,IF($E$27="Average",'TABLE - START HERE'!J26))))</f>
        <v>36391.68</v>
      </c>
    </row>
    <row r="28" spans="1:11" ht="15" x14ac:dyDescent="0.2">
      <c r="A28" s="2"/>
      <c r="B28" s="2"/>
      <c r="C28" s="2"/>
      <c r="D28" s="2"/>
      <c r="E28" s="20"/>
      <c r="F28" s="2"/>
      <c r="G28" s="2"/>
      <c r="H28" s="2"/>
    </row>
    <row r="29" spans="1:11" ht="15.75" x14ac:dyDescent="0.25">
      <c r="A29" s="21" t="s">
        <v>62</v>
      </c>
      <c r="B29" s="21" t="s">
        <v>56</v>
      </c>
      <c r="C29" s="21" t="s">
        <v>57</v>
      </c>
      <c r="D29" s="22" t="s">
        <v>63</v>
      </c>
      <c r="E29" s="23" t="s">
        <v>66</v>
      </c>
      <c r="F29" s="2"/>
      <c r="G29" s="2"/>
      <c r="H29" s="2"/>
    </row>
    <row r="30" spans="1:11" ht="15" x14ac:dyDescent="0.2">
      <c r="A30" s="51" t="s">
        <v>12</v>
      </c>
      <c r="B30" s="51">
        <v>53110</v>
      </c>
      <c r="C30" s="52">
        <v>53120</v>
      </c>
      <c r="D30" s="50">
        <f>+'TABLE - START HERE'!H10</f>
        <v>0.191</v>
      </c>
      <c r="E30" s="47"/>
      <c r="F30" s="2"/>
      <c r="G30" s="2"/>
      <c r="H30" s="2"/>
    </row>
    <row r="31" spans="1:11" ht="15" x14ac:dyDescent="0.2">
      <c r="A31" s="24" t="s">
        <v>13</v>
      </c>
      <c r="B31" s="6">
        <v>53210</v>
      </c>
      <c r="C31" s="25">
        <v>53220</v>
      </c>
      <c r="D31" s="29">
        <f>+'TABLE - START HERE'!H11</f>
        <v>0.2681</v>
      </c>
      <c r="E31" s="27">
        <f>+$E$25*D31</f>
        <v>0</v>
      </c>
      <c r="F31" s="2"/>
      <c r="G31" s="2"/>
      <c r="H31" s="2"/>
    </row>
    <row r="32" spans="1:11" ht="15" x14ac:dyDescent="0.2">
      <c r="A32" s="24" t="s">
        <v>58</v>
      </c>
      <c r="B32" s="6">
        <v>53310</v>
      </c>
      <c r="C32" s="25">
        <v>53320</v>
      </c>
      <c r="D32" s="113">
        <f>+'TABLE - START HERE'!H12</f>
        <v>6.2E-2</v>
      </c>
      <c r="E32" s="30">
        <f>+$E$25*D32</f>
        <v>0</v>
      </c>
      <c r="F32" s="2"/>
      <c r="G32" s="2"/>
      <c r="H32" s="2"/>
    </row>
    <row r="33" spans="1:9" ht="15" x14ac:dyDescent="0.2">
      <c r="A33" s="24" t="s">
        <v>60</v>
      </c>
      <c r="B33" s="6">
        <v>53330</v>
      </c>
      <c r="C33" s="25">
        <v>53340</v>
      </c>
      <c r="D33" s="113">
        <f>+'TABLE - START HERE'!H13</f>
        <v>1.4500000000000001E-2</v>
      </c>
      <c r="E33" s="30">
        <f>+$E$25*D33</f>
        <v>0</v>
      </c>
      <c r="F33" s="2"/>
      <c r="G33" s="2"/>
      <c r="H33" s="2"/>
    </row>
    <row r="34" spans="1:9" ht="15.75" x14ac:dyDescent="0.25">
      <c r="A34" s="24" t="s">
        <v>59</v>
      </c>
      <c r="B34" s="6">
        <v>53410</v>
      </c>
      <c r="C34" s="25">
        <v>53420</v>
      </c>
      <c r="D34" s="26" t="e">
        <f>+E34/E25</f>
        <v>#DIV/0!</v>
      </c>
      <c r="E34" s="30">
        <f>IF($C$19&gt;=30,H27,0)</f>
        <v>36391.68</v>
      </c>
      <c r="F34" s="103" t="s">
        <v>90</v>
      </c>
      <c r="G34" s="2"/>
      <c r="H34" s="11"/>
    </row>
    <row r="35" spans="1:9" ht="15" x14ac:dyDescent="0.2">
      <c r="A35" s="24" t="s">
        <v>14</v>
      </c>
      <c r="B35" s="6">
        <v>53510</v>
      </c>
      <c r="C35" s="25">
        <v>53520</v>
      </c>
      <c r="D35" s="29">
        <f>+'TABLE - START HERE'!H15</f>
        <v>5.0000000000000001E-4</v>
      </c>
      <c r="E35" s="30">
        <f>+$E$25*D35</f>
        <v>0</v>
      </c>
      <c r="F35" s="2"/>
      <c r="G35" s="2"/>
      <c r="H35" s="2"/>
    </row>
    <row r="36" spans="1:9" ht="15" x14ac:dyDescent="0.2">
      <c r="A36" s="24" t="s">
        <v>61</v>
      </c>
      <c r="B36" s="6">
        <v>53610</v>
      </c>
      <c r="C36" s="25">
        <v>53620</v>
      </c>
      <c r="D36" s="31">
        <f>+'TABLE - START HERE'!H16</f>
        <v>1.7777000000000001E-2</v>
      </c>
      <c r="E36" s="30">
        <f>+$E$25*D36</f>
        <v>0</v>
      </c>
      <c r="F36" s="2"/>
      <c r="G36" s="2" t="s">
        <v>91</v>
      </c>
      <c r="H36" s="2"/>
    </row>
    <row r="37" spans="1:9" ht="15.75" thickBot="1" x14ac:dyDescent="0.25">
      <c r="A37" s="2"/>
      <c r="B37" s="2"/>
      <c r="C37" s="2"/>
      <c r="D37" s="32"/>
      <c r="E37" s="20"/>
      <c r="F37" s="2"/>
      <c r="G37" s="2"/>
      <c r="H37" s="2"/>
      <c r="I37" s="145"/>
    </row>
    <row r="38" spans="1:9" ht="16.5" thickBot="1" x14ac:dyDescent="0.3">
      <c r="A38" s="2"/>
      <c r="B38" s="2"/>
      <c r="C38" s="3"/>
      <c r="D38" s="3" t="s">
        <v>65</v>
      </c>
      <c r="E38" s="16">
        <f>SUM(E30:E37)</f>
        <v>36391.68</v>
      </c>
      <c r="F38" s="2"/>
      <c r="G38" s="2"/>
      <c r="H38" s="2"/>
    </row>
    <row r="39" spans="1:9" ht="15" x14ac:dyDescent="0.2">
      <c r="A39" s="2"/>
      <c r="B39" s="2"/>
      <c r="C39" s="2"/>
      <c r="D39" s="2"/>
      <c r="E39" s="20"/>
      <c r="F39" s="2"/>
      <c r="G39" s="2"/>
      <c r="H39" s="2"/>
    </row>
    <row r="40" spans="1:9" ht="15.75" thickBot="1" x14ac:dyDescent="0.25">
      <c r="A40" s="2"/>
      <c r="B40" s="2"/>
      <c r="C40" s="2"/>
      <c r="D40" s="2"/>
      <c r="E40" s="20"/>
      <c r="F40" s="2"/>
      <c r="G40" s="2"/>
      <c r="H40" s="2"/>
    </row>
    <row r="41" spans="1:9" ht="17.25" thickTop="1" thickBot="1" x14ac:dyDescent="0.3">
      <c r="A41" s="2"/>
      <c r="B41" s="2"/>
      <c r="C41" s="2"/>
      <c r="D41" s="172" t="s">
        <v>80</v>
      </c>
      <c r="E41" s="173"/>
      <c r="F41" s="2"/>
      <c r="G41" s="2"/>
      <c r="H41" s="2"/>
    </row>
    <row r="42" spans="1:9" ht="16.5" thickTop="1" thickBot="1" x14ac:dyDescent="0.25">
      <c r="A42" s="2"/>
      <c r="B42" s="2"/>
      <c r="C42" s="2"/>
      <c r="D42" s="122"/>
      <c r="E42" s="123"/>
      <c r="F42" s="2"/>
      <c r="G42" s="20"/>
      <c r="H42" s="2"/>
    </row>
    <row r="43" spans="1:9" ht="16.5" thickBot="1" x14ac:dyDescent="0.3">
      <c r="A43" s="2"/>
      <c r="B43" s="2"/>
      <c r="C43" s="2"/>
      <c r="D43" s="124" t="s">
        <v>81</v>
      </c>
      <c r="E43" s="125">
        <f>+E25</f>
        <v>0</v>
      </c>
      <c r="F43" s="2"/>
      <c r="G43" s="2"/>
      <c r="H43" s="2"/>
    </row>
    <row r="44" spans="1:9" ht="15.75" thickBot="1" x14ac:dyDescent="0.25">
      <c r="A44" s="2"/>
      <c r="B44" s="2"/>
      <c r="C44" s="2"/>
      <c r="D44" s="126"/>
      <c r="E44" s="123"/>
      <c r="F44" s="2"/>
      <c r="G44" s="2"/>
      <c r="H44" s="2"/>
    </row>
    <row r="45" spans="1:9" ht="16.5" thickBot="1" x14ac:dyDescent="0.3">
      <c r="A45" s="2"/>
      <c r="B45" s="2"/>
      <c r="C45" s="2"/>
      <c r="D45" s="124" t="s">
        <v>65</v>
      </c>
      <c r="E45" s="125">
        <f>+E38</f>
        <v>36391.68</v>
      </c>
      <c r="F45" s="2"/>
      <c r="G45" s="2"/>
      <c r="H45" s="2"/>
    </row>
    <row r="46" spans="1:9" ht="15.75" thickBot="1" x14ac:dyDescent="0.25">
      <c r="A46" s="2"/>
      <c r="B46" s="2"/>
      <c r="C46" s="2"/>
      <c r="D46" s="122"/>
      <c r="E46" s="123"/>
      <c r="F46" s="2"/>
      <c r="G46" s="2"/>
      <c r="H46" s="2"/>
    </row>
    <row r="47" spans="1:9" ht="16.5" thickBot="1" x14ac:dyDescent="0.3">
      <c r="A47" s="2"/>
      <c r="B47" s="2"/>
      <c r="C47" s="2"/>
      <c r="D47" s="124" t="s">
        <v>79</v>
      </c>
      <c r="E47" s="125">
        <f>+E43+E45</f>
        <v>36391.68</v>
      </c>
      <c r="F47" s="2"/>
      <c r="G47" s="2"/>
      <c r="H47" s="2"/>
    </row>
    <row r="48" spans="1:9" ht="15.75" thickBot="1" x14ac:dyDescent="0.25">
      <c r="A48" s="2"/>
      <c r="B48" s="2"/>
      <c r="C48" s="2"/>
      <c r="D48" s="126"/>
      <c r="E48" s="123"/>
      <c r="F48" s="2"/>
      <c r="G48" s="2"/>
      <c r="H48" s="2"/>
    </row>
    <row r="49" spans="1:16" ht="16.5" thickBot="1" x14ac:dyDescent="0.3">
      <c r="A49" s="2"/>
      <c r="B49" s="2"/>
      <c r="C49" s="2"/>
      <c r="D49" s="124" t="s">
        <v>63</v>
      </c>
      <c r="E49" s="127" t="e">
        <f>+E45/E43</f>
        <v>#DIV/0!</v>
      </c>
      <c r="F49" s="2"/>
      <c r="G49" s="2"/>
      <c r="H49" s="2"/>
    </row>
    <row r="50" spans="1:16" ht="15.75" thickBot="1" x14ac:dyDescent="0.25">
      <c r="A50" s="2"/>
      <c r="B50" s="2"/>
      <c r="C50" s="2"/>
      <c r="D50" s="128"/>
      <c r="E50" s="129"/>
      <c r="F50" s="2"/>
      <c r="G50" s="2"/>
      <c r="H50" s="2"/>
    </row>
    <row r="51" spans="1:16" ht="13.5" thickTop="1" x14ac:dyDescent="0.2"/>
    <row r="52" spans="1:16" x14ac:dyDescent="0.2">
      <c r="P52" s="146"/>
    </row>
    <row r="78" spans="11:11" x14ac:dyDescent="0.2">
      <c r="K78">
        <v>6568</v>
      </c>
    </row>
  </sheetData>
  <mergeCells count="14">
    <mergeCell ref="D41:E41"/>
    <mergeCell ref="D13:E13"/>
    <mergeCell ref="D14:E14"/>
    <mergeCell ref="A1:H1"/>
    <mergeCell ref="A2:H2"/>
    <mergeCell ref="A3:H3"/>
    <mergeCell ref="A4:H4"/>
    <mergeCell ref="D8:E8"/>
    <mergeCell ref="D9:E9"/>
    <mergeCell ref="D10:E10"/>
    <mergeCell ref="D11:E11"/>
    <mergeCell ref="D12:E12"/>
    <mergeCell ref="C16:D16"/>
    <mergeCell ref="D17:D22"/>
  </mergeCells>
  <phoneticPr fontId="8" type="noConversion"/>
  <dataValidations count="1">
    <dataValidation type="list" allowBlank="1" showInputMessage="1" showErrorMessage="1" sqref="E27" xr:uid="{00000000-0002-0000-0300-000000000000}">
      <formula1>"Employee Only, Employee +1, Full Family, Average"</formula1>
    </dataValidation>
  </dataValidations>
  <printOptions horizontalCentered="1"/>
  <pageMargins left="0.75" right="0.75" top="0.5" bottom="0.46" header="0.5" footer="0.5"/>
  <pageSetup scale="61" orientation="portrait" r:id="rId1"/>
  <headerFooter alignWithMargins="0">
    <oddFooter>&amp;L&amp;K000000&amp;F   &amp;A&amp;C&amp;K000000&amp;P  of  &amp;N&amp;R&amp;K000000&amp;D_x000D_  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H45"/>
  <sheetViews>
    <sheetView zoomScale="75" zoomScaleNormal="75" zoomScalePageLayoutView="75" workbookViewId="0">
      <selection activeCell="C19" sqref="C19"/>
    </sheetView>
  </sheetViews>
  <sheetFormatPr defaultColWidth="8.85546875" defaultRowHeight="12.75" x14ac:dyDescent="0.2"/>
  <cols>
    <col min="1" max="1" width="19" bestFit="1" customWidth="1"/>
    <col min="2" max="2" width="11" bestFit="1" customWidth="1"/>
    <col min="3" max="3" width="15.7109375" bestFit="1" customWidth="1"/>
    <col min="4" max="4" width="23.85546875" customWidth="1"/>
    <col min="5" max="5" width="20.85546875" customWidth="1"/>
    <col min="6" max="6" width="2.42578125" customWidth="1"/>
    <col min="7" max="7" width="36.85546875" customWidth="1"/>
    <col min="8" max="8" width="12.7109375" customWidth="1"/>
    <col min="9" max="9" width="11.85546875" bestFit="1" customWidth="1"/>
    <col min="10" max="10" width="11" bestFit="1" customWidth="1"/>
  </cols>
  <sheetData>
    <row r="1" spans="1:8" ht="15.75" x14ac:dyDescent="0.25">
      <c r="A1" s="174" t="s">
        <v>0</v>
      </c>
      <c r="B1" s="174"/>
      <c r="C1" s="174"/>
      <c r="D1" s="174"/>
      <c r="E1" s="174"/>
      <c r="F1" s="174"/>
      <c r="G1" s="174"/>
      <c r="H1" s="174"/>
    </row>
    <row r="2" spans="1:8" ht="15.75" x14ac:dyDescent="0.25">
      <c r="A2" s="174" t="s">
        <v>94</v>
      </c>
      <c r="B2" s="174"/>
      <c r="C2" s="174"/>
      <c r="D2" s="174"/>
      <c r="E2" s="174"/>
      <c r="F2" s="174"/>
      <c r="G2" s="174"/>
      <c r="H2" s="174"/>
    </row>
    <row r="3" spans="1:8" ht="15" x14ac:dyDescent="0.2">
      <c r="A3" s="175" t="s">
        <v>45</v>
      </c>
      <c r="B3" s="175"/>
      <c r="C3" s="175"/>
      <c r="D3" s="175"/>
      <c r="E3" s="175"/>
      <c r="F3" s="175"/>
      <c r="G3" s="175"/>
      <c r="H3" s="175"/>
    </row>
    <row r="4" spans="1:8" ht="15" x14ac:dyDescent="0.2">
      <c r="A4" s="175" t="s">
        <v>100</v>
      </c>
      <c r="B4" s="175"/>
      <c r="C4" s="175"/>
      <c r="D4" s="175"/>
      <c r="E4" s="175"/>
      <c r="F4" s="175"/>
      <c r="G4" s="175"/>
      <c r="H4" s="175"/>
    </row>
    <row r="5" spans="1:8" ht="15" x14ac:dyDescent="0.2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3"/>
      <c r="C6" s="4"/>
      <c r="D6" s="5" t="s">
        <v>82</v>
      </c>
      <c r="E6" s="1"/>
      <c r="F6" s="1"/>
      <c r="G6" s="1"/>
      <c r="H6" s="1"/>
    </row>
    <row r="7" spans="1:8" ht="15" x14ac:dyDescent="0.2">
      <c r="A7" s="2"/>
      <c r="B7" s="2"/>
      <c r="C7" s="2"/>
      <c r="D7" s="2"/>
      <c r="E7" s="2"/>
      <c r="F7" s="2"/>
      <c r="G7" s="2"/>
      <c r="H7" s="2"/>
    </row>
    <row r="8" spans="1:8" ht="31.5" x14ac:dyDescent="0.25">
      <c r="A8" s="2"/>
      <c r="B8" s="2"/>
      <c r="C8" s="48" t="s">
        <v>46</v>
      </c>
      <c r="D8" s="176" t="s">
        <v>47</v>
      </c>
      <c r="E8" s="177"/>
      <c r="F8" s="2"/>
      <c r="G8" s="2"/>
      <c r="H8" s="2"/>
    </row>
    <row r="9" spans="1:8" ht="15.75" x14ac:dyDescent="0.25">
      <c r="A9" s="2"/>
      <c r="B9" s="2"/>
      <c r="C9" s="49">
        <v>52300</v>
      </c>
      <c r="D9" s="179" t="s">
        <v>34</v>
      </c>
      <c r="E9" s="187"/>
      <c r="F9" s="2"/>
      <c r="G9" s="2"/>
      <c r="H9" s="2"/>
    </row>
    <row r="10" spans="1:8" ht="15.75" x14ac:dyDescent="0.25">
      <c r="A10" s="2"/>
      <c r="B10" s="2"/>
      <c r="C10" s="49">
        <v>52360</v>
      </c>
      <c r="D10" s="179" t="s">
        <v>89</v>
      </c>
      <c r="E10" s="187"/>
      <c r="F10" s="2"/>
      <c r="G10" s="2"/>
      <c r="H10" s="2"/>
    </row>
    <row r="11" spans="1:8" ht="15.75" x14ac:dyDescent="0.25">
      <c r="A11" s="2"/>
      <c r="B11" s="2"/>
      <c r="C11" s="49">
        <v>52400</v>
      </c>
      <c r="D11" s="179" t="s">
        <v>88</v>
      </c>
      <c r="E11" s="187"/>
      <c r="F11" s="2"/>
      <c r="G11" s="2"/>
      <c r="H11" s="2"/>
    </row>
    <row r="12" spans="1:8" ht="15.75" x14ac:dyDescent="0.25">
      <c r="A12" s="2"/>
      <c r="B12" s="2"/>
      <c r="C12" s="43"/>
      <c r="D12" s="43"/>
      <c r="E12" s="43"/>
      <c r="F12" s="2"/>
      <c r="G12" s="2"/>
      <c r="H12" s="2"/>
    </row>
    <row r="13" spans="1:8" ht="15.75" x14ac:dyDescent="0.25">
      <c r="A13" s="2"/>
      <c r="B13" s="10" t="s">
        <v>48</v>
      </c>
      <c r="C13" s="183"/>
      <c r="D13" s="184"/>
      <c r="E13" s="11"/>
      <c r="F13" s="2"/>
      <c r="G13" s="2"/>
      <c r="H13" s="2"/>
    </row>
    <row r="14" spans="1:8" ht="15" x14ac:dyDescent="0.2">
      <c r="A14" s="2"/>
      <c r="B14" s="10" t="s">
        <v>49</v>
      </c>
      <c r="C14" s="105"/>
      <c r="D14" s="180"/>
      <c r="E14" s="2"/>
      <c r="F14" s="2"/>
      <c r="G14" s="2"/>
      <c r="H14" s="2"/>
    </row>
    <row r="15" spans="1:8" ht="15" x14ac:dyDescent="0.2">
      <c r="A15" s="2"/>
      <c r="B15" s="10" t="s">
        <v>50</v>
      </c>
      <c r="C15" s="106"/>
      <c r="D15" s="181"/>
      <c r="E15" s="2"/>
      <c r="F15" s="2"/>
      <c r="G15" s="2"/>
      <c r="H15" s="2"/>
    </row>
    <row r="16" spans="1:8" ht="15" x14ac:dyDescent="0.2">
      <c r="A16" s="2"/>
      <c r="B16" s="10" t="s">
        <v>51</v>
      </c>
      <c r="C16" s="107">
        <v>30</v>
      </c>
      <c r="D16" s="181"/>
      <c r="E16" s="2"/>
      <c r="F16" s="2"/>
      <c r="G16" s="2"/>
      <c r="H16" s="2"/>
    </row>
    <row r="17" spans="1:8" ht="15" x14ac:dyDescent="0.2">
      <c r="A17" s="2"/>
      <c r="B17" s="10" t="s">
        <v>52</v>
      </c>
      <c r="C17" s="107">
        <v>12</v>
      </c>
      <c r="D17" s="181"/>
      <c r="E17" s="2"/>
      <c r="F17" s="2"/>
      <c r="G17" s="2"/>
      <c r="H17" s="2"/>
    </row>
    <row r="18" spans="1:8" ht="15" x14ac:dyDescent="0.2">
      <c r="A18" s="2"/>
      <c r="B18" s="10" t="s">
        <v>53</v>
      </c>
      <c r="C18" s="108">
        <v>1</v>
      </c>
      <c r="D18" s="181"/>
      <c r="E18" s="2"/>
      <c r="F18" s="2"/>
      <c r="G18" s="2"/>
      <c r="H18" s="2"/>
    </row>
    <row r="19" spans="1:8" ht="15" x14ac:dyDescent="0.2">
      <c r="A19" s="2"/>
      <c r="B19" s="10" t="s">
        <v>54</v>
      </c>
      <c r="C19" s="109">
        <v>0</v>
      </c>
      <c r="D19" s="182"/>
      <c r="E19" s="2" t="s">
        <v>93</v>
      </c>
      <c r="F19" s="2"/>
      <c r="G19" s="2"/>
      <c r="H19" s="2"/>
    </row>
    <row r="20" spans="1:8" ht="15.75" thickBot="1" x14ac:dyDescent="0.25">
      <c r="A20" s="2"/>
      <c r="B20" s="2"/>
      <c r="C20" s="2"/>
      <c r="D20" s="2"/>
      <c r="E20" s="12"/>
      <c r="F20" s="2"/>
      <c r="G20" s="2"/>
      <c r="H20" s="2"/>
    </row>
    <row r="21" spans="1:8" ht="16.5" thickBot="1" x14ac:dyDescent="0.3">
      <c r="A21" s="41"/>
      <c r="B21" s="13"/>
      <c r="C21" s="14"/>
      <c r="D21" s="15" t="s">
        <v>55</v>
      </c>
      <c r="E21" s="16">
        <f>+C19*C18</f>
        <v>0</v>
      </c>
      <c r="F21" s="2"/>
      <c r="G21" s="2"/>
      <c r="H21" s="2"/>
    </row>
    <row r="22" spans="1:8" ht="15" x14ac:dyDescent="0.2">
      <c r="A22" s="2"/>
      <c r="B22" s="2"/>
      <c r="C22" s="2"/>
      <c r="D22" s="2"/>
      <c r="E22" s="20"/>
      <c r="F22" s="2"/>
      <c r="G22" s="2"/>
      <c r="H22" s="2"/>
    </row>
    <row r="23" spans="1:8" ht="15.75" x14ac:dyDescent="0.25">
      <c r="A23" s="21" t="s">
        <v>62</v>
      </c>
      <c r="B23" s="21" t="s">
        <v>56</v>
      </c>
      <c r="C23" s="21" t="s">
        <v>57</v>
      </c>
      <c r="D23" s="22" t="s">
        <v>63</v>
      </c>
      <c r="E23" s="23" t="s">
        <v>66</v>
      </c>
      <c r="F23" s="2"/>
      <c r="G23" s="2"/>
      <c r="H23" s="2"/>
    </row>
    <row r="24" spans="1:8" ht="15" x14ac:dyDescent="0.2">
      <c r="A24" s="51" t="s">
        <v>12</v>
      </c>
      <c r="B24" s="51">
        <v>53110</v>
      </c>
      <c r="C24" s="52">
        <v>53120</v>
      </c>
      <c r="D24" s="50">
        <f>+'TABLE - START HERE'!H10</f>
        <v>0.191</v>
      </c>
      <c r="E24" s="47"/>
      <c r="F24" s="2"/>
      <c r="G24" s="2"/>
      <c r="H24" s="2"/>
    </row>
    <row r="25" spans="1:8" ht="15" x14ac:dyDescent="0.2">
      <c r="A25" s="51" t="s">
        <v>13</v>
      </c>
      <c r="B25" s="51">
        <v>53210</v>
      </c>
      <c r="C25" s="52">
        <v>53220</v>
      </c>
      <c r="D25" s="50">
        <f>+'TABLE - START HERE'!H11</f>
        <v>0.2681</v>
      </c>
      <c r="E25" s="47"/>
      <c r="F25" s="2"/>
      <c r="G25" s="2"/>
      <c r="H25" s="2"/>
    </row>
    <row r="26" spans="1:8" ht="15" x14ac:dyDescent="0.2">
      <c r="A26" s="24" t="s">
        <v>58</v>
      </c>
      <c r="B26" s="6">
        <v>53310</v>
      </c>
      <c r="C26" s="25">
        <v>53320</v>
      </c>
      <c r="D26" s="29">
        <f>+'TABLE - START HERE'!H12</f>
        <v>6.2E-2</v>
      </c>
      <c r="E26" s="30">
        <f>+$E$21*D26</f>
        <v>0</v>
      </c>
      <c r="F26" s="2"/>
      <c r="G26" s="2"/>
      <c r="H26" s="2"/>
    </row>
    <row r="27" spans="1:8" ht="15" x14ac:dyDescent="0.2">
      <c r="A27" s="24" t="s">
        <v>60</v>
      </c>
      <c r="B27" s="6">
        <v>53330</v>
      </c>
      <c r="C27" s="25">
        <v>53340</v>
      </c>
      <c r="D27" s="29">
        <f>+'TABLE - START HERE'!H13</f>
        <v>1.4500000000000001E-2</v>
      </c>
      <c r="E27" s="30">
        <f>+$E$21*D27</f>
        <v>0</v>
      </c>
      <c r="F27" s="2"/>
      <c r="G27" s="2"/>
      <c r="H27" s="2"/>
    </row>
    <row r="28" spans="1:8" ht="15.75" x14ac:dyDescent="0.25">
      <c r="A28" s="51" t="s">
        <v>59</v>
      </c>
      <c r="B28" s="51">
        <v>53410</v>
      </c>
      <c r="C28" s="52">
        <v>53420</v>
      </c>
      <c r="D28" s="50" t="e">
        <f>+E28/E21</f>
        <v>#DIV/0!</v>
      </c>
      <c r="E28" s="28"/>
      <c r="F28" s="11" t="s">
        <v>86</v>
      </c>
      <c r="G28" s="2"/>
      <c r="H28" s="11"/>
    </row>
    <row r="29" spans="1:8" ht="15" x14ac:dyDescent="0.2">
      <c r="A29" s="24" t="s">
        <v>14</v>
      </c>
      <c r="B29" s="6">
        <v>53510</v>
      </c>
      <c r="C29" s="25">
        <v>53520</v>
      </c>
      <c r="D29" s="29">
        <f>+'TABLE - START HERE'!H15</f>
        <v>5.0000000000000001E-4</v>
      </c>
      <c r="E29" s="30">
        <f>+$E$21*D29</f>
        <v>0</v>
      </c>
      <c r="F29" s="2"/>
      <c r="G29" s="2"/>
      <c r="H29" s="2"/>
    </row>
    <row r="30" spans="1:8" ht="15" x14ac:dyDescent="0.2">
      <c r="A30" s="24" t="s">
        <v>61</v>
      </c>
      <c r="B30" s="6">
        <v>53610</v>
      </c>
      <c r="C30" s="25">
        <v>53620</v>
      </c>
      <c r="D30" s="31">
        <f>+'TABLE - START HERE'!H16</f>
        <v>1.7777000000000001E-2</v>
      </c>
      <c r="E30" s="30">
        <f>+$E$21*D30</f>
        <v>0</v>
      </c>
      <c r="F30" s="2"/>
      <c r="G30" s="2"/>
      <c r="H30" s="2"/>
    </row>
    <row r="31" spans="1:8" ht="15.75" thickBot="1" x14ac:dyDescent="0.25">
      <c r="A31" s="2"/>
      <c r="B31" s="2"/>
      <c r="C31" s="2"/>
      <c r="D31" s="32"/>
      <c r="E31" s="20"/>
      <c r="F31" s="2"/>
      <c r="G31" s="2"/>
      <c r="H31" s="2"/>
    </row>
    <row r="32" spans="1:8" ht="16.5" thickBot="1" x14ac:dyDescent="0.3">
      <c r="A32" s="2"/>
      <c r="B32" s="2"/>
      <c r="D32" s="3" t="s">
        <v>65</v>
      </c>
      <c r="E32" s="16">
        <f>SUM(E24:E31)</f>
        <v>0</v>
      </c>
      <c r="F32" s="2"/>
      <c r="G32" s="2"/>
      <c r="H32" s="2"/>
    </row>
    <row r="33" spans="1:8" ht="15" x14ac:dyDescent="0.2">
      <c r="A33" s="2"/>
      <c r="B33" s="2"/>
      <c r="C33" s="2"/>
      <c r="D33" s="2"/>
      <c r="E33" s="20"/>
      <c r="F33" s="2"/>
      <c r="G33" s="2"/>
      <c r="H33" s="2"/>
    </row>
    <row r="34" spans="1:8" ht="15.75" thickBot="1" x14ac:dyDescent="0.25">
      <c r="A34" s="2"/>
      <c r="B34" s="2"/>
      <c r="C34" s="2"/>
      <c r="D34" s="2"/>
      <c r="E34" s="20"/>
      <c r="F34" s="2"/>
      <c r="G34" s="2"/>
      <c r="H34" s="2"/>
    </row>
    <row r="35" spans="1:8" ht="17.25" thickTop="1" thickBot="1" x14ac:dyDescent="0.3">
      <c r="A35" s="2"/>
      <c r="B35" s="2"/>
      <c r="C35" s="2"/>
      <c r="D35" s="185" t="s">
        <v>80</v>
      </c>
      <c r="E35" s="186"/>
      <c r="F35" s="2"/>
      <c r="G35" s="2"/>
      <c r="H35" s="2"/>
    </row>
    <row r="36" spans="1:8" ht="16.5" thickTop="1" thickBot="1" x14ac:dyDescent="0.25">
      <c r="A36" s="2"/>
      <c r="B36" s="2"/>
      <c r="C36" s="2"/>
      <c r="D36" s="33"/>
      <c r="E36" s="34"/>
      <c r="F36" s="2"/>
      <c r="G36" s="2"/>
      <c r="H36" s="2"/>
    </row>
    <row r="37" spans="1:8" ht="16.5" thickBot="1" x14ac:dyDescent="0.3">
      <c r="A37" s="2"/>
      <c r="B37" s="2"/>
      <c r="C37" s="2"/>
      <c r="D37" s="35" t="s">
        <v>81</v>
      </c>
      <c r="E37" s="36">
        <f>+E21</f>
        <v>0</v>
      </c>
      <c r="F37" s="2"/>
      <c r="G37" s="2"/>
      <c r="H37" s="2"/>
    </row>
    <row r="38" spans="1:8" ht="15.75" thickBot="1" x14ac:dyDescent="0.25">
      <c r="A38" s="2"/>
      <c r="B38" s="2"/>
      <c r="C38" s="2"/>
      <c r="D38" s="37"/>
      <c r="E38" s="34"/>
      <c r="F38" s="2"/>
      <c r="G38" s="2"/>
      <c r="H38" s="2"/>
    </row>
    <row r="39" spans="1:8" ht="16.5" thickBot="1" x14ac:dyDescent="0.3">
      <c r="A39" s="2"/>
      <c r="B39" s="2"/>
      <c r="C39" s="2"/>
      <c r="D39" s="35" t="s">
        <v>65</v>
      </c>
      <c r="E39" s="36">
        <f>+E32</f>
        <v>0</v>
      </c>
      <c r="F39" s="2"/>
      <c r="G39" s="2"/>
      <c r="H39" s="2"/>
    </row>
    <row r="40" spans="1:8" ht="15.75" thickBot="1" x14ac:dyDescent="0.25">
      <c r="A40" s="2"/>
      <c r="B40" s="2"/>
      <c r="C40" s="2"/>
      <c r="D40" s="33"/>
      <c r="E40" s="34"/>
      <c r="F40" s="2"/>
      <c r="G40" s="2"/>
      <c r="H40" s="2"/>
    </row>
    <row r="41" spans="1:8" ht="16.5" thickBot="1" x14ac:dyDescent="0.3">
      <c r="A41" s="2"/>
      <c r="B41" s="2"/>
      <c r="C41" s="2"/>
      <c r="D41" s="35" t="s">
        <v>79</v>
      </c>
      <c r="E41" s="36">
        <f>+E37+E39</f>
        <v>0</v>
      </c>
      <c r="F41" s="2"/>
      <c r="G41" s="2"/>
      <c r="H41" s="2"/>
    </row>
    <row r="42" spans="1:8" ht="15.75" thickBot="1" x14ac:dyDescent="0.25">
      <c r="A42" s="2"/>
      <c r="B42" s="2"/>
      <c r="C42" s="2"/>
      <c r="D42" s="37"/>
      <c r="E42" s="34"/>
      <c r="F42" s="2"/>
      <c r="G42" s="2"/>
      <c r="H42" s="2"/>
    </row>
    <row r="43" spans="1:8" ht="16.5" thickBot="1" x14ac:dyDescent="0.3">
      <c r="A43" s="2"/>
      <c r="B43" s="2"/>
      <c r="C43" s="2"/>
      <c r="D43" s="35" t="s">
        <v>63</v>
      </c>
      <c r="E43" s="38" t="e">
        <f>+E39/E37</f>
        <v>#DIV/0!</v>
      </c>
      <c r="F43" s="2"/>
      <c r="G43" s="2"/>
      <c r="H43" s="2"/>
    </row>
    <row r="44" spans="1:8" ht="15.75" thickBot="1" x14ac:dyDescent="0.25">
      <c r="A44" s="2"/>
      <c r="B44" s="2"/>
      <c r="C44" s="2"/>
      <c r="D44" s="39"/>
      <c r="E44" s="40"/>
      <c r="F44" s="2"/>
      <c r="G44" s="2"/>
      <c r="H44" s="2"/>
    </row>
    <row r="45" spans="1:8" ht="13.5" thickTop="1" x14ac:dyDescent="0.2"/>
  </sheetData>
  <mergeCells count="11">
    <mergeCell ref="D9:E9"/>
    <mergeCell ref="A1:H1"/>
    <mergeCell ref="A2:H2"/>
    <mergeCell ref="A3:H3"/>
    <mergeCell ref="A4:H4"/>
    <mergeCell ref="D8:E8"/>
    <mergeCell ref="D14:D19"/>
    <mergeCell ref="D35:E35"/>
    <mergeCell ref="D10:E10"/>
    <mergeCell ref="D11:E11"/>
    <mergeCell ref="C13:D13"/>
  </mergeCells>
  <phoneticPr fontId="8" type="noConversion"/>
  <printOptions horizontalCentered="1"/>
  <pageMargins left="0.75" right="0.75" top="0.5" bottom="0.46" header="0.5" footer="0.5"/>
  <pageSetup scale="64" orientation="portrait" r:id="rId1"/>
  <headerFooter alignWithMargins="0">
    <oddFooter>&amp;L&amp;K000000&amp;F   &amp;A&amp;C&amp;K000000&amp;P  of  &amp;N&amp;R&amp;K000000&amp;D_x000D_ 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  <pageSetUpPr fitToPage="1"/>
  </sheetPr>
  <dimension ref="A1:H46"/>
  <sheetViews>
    <sheetView zoomScale="75" zoomScaleNormal="75" zoomScalePageLayoutView="75" workbookViewId="0">
      <selection activeCell="C20" sqref="C20"/>
    </sheetView>
  </sheetViews>
  <sheetFormatPr defaultColWidth="8.85546875" defaultRowHeight="12.75" x14ac:dyDescent="0.2"/>
  <cols>
    <col min="1" max="1" width="19" bestFit="1" customWidth="1"/>
    <col min="2" max="2" width="11" bestFit="1" customWidth="1"/>
    <col min="3" max="3" width="14.140625" customWidth="1"/>
    <col min="4" max="4" width="22.42578125" customWidth="1"/>
    <col min="5" max="5" width="20.85546875" customWidth="1"/>
    <col min="6" max="6" width="2.42578125" customWidth="1"/>
    <col min="7" max="7" width="36.85546875" customWidth="1"/>
    <col min="8" max="8" width="12.7109375" customWidth="1"/>
    <col min="9" max="9" width="11.85546875" bestFit="1" customWidth="1"/>
    <col min="10" max="10" width="11" bestFit="1" customWidth="1"/>
  </cols>
  <sheetData>
    <row r="1" spans="1:8" ht="15.75" x14ac:dyDescent="0.25">
      <c r="A1" s="174" t="s">
        <v>0</v>
      </c>
      <c r="B1" s="174"/>
      <c r="C1" s="174"/>
      <c r="D1" s="174"/>
      <c r="E1" s="174"/>
      <c r="F1" s="174"/>
      <c r="G1" s="174"/>
      <c r="H1" s="174"/>
    </row>
    <row r="2" spans="1:8" ht="15.75" x14ac:dyDescent="0.25">
      <c r="A2" s="174" t="s">
        <v>94</v>
      </c>
      <c r="B2" s="174"/>
      <c r="C2" s="174"/>
      <c r="D2" s="174"/>
      <c r="E2" s="174"/>
      <c r="F2" s="174"/>
      <c r="G2" s="174"/>
      <c r="H2" s="174"/>
    </row>
    <row r="3" spans="1:8" ht="15" x14ac:dyDescent="0.2">
      <c r="A3" s="175" t="s">
        <v>45</v>
      </c>
      <c r="B3" s="175"/>
      <c r="C3" s="175"/>
      <c r="D3" s="175"/>
      <c r="E3" s="175"/>
      <c r="F3" s="175"/>
      <c r="G3" s="175"/>
      <c r="H3" s="175"/>
    </row>
    <row r="4" spans="1:8" ht="15" x14ac:dyDescent="0.2">
      <c r="A4" s="175" t="s">
        <v>100</v>
      </c>
      <c r="B4" s="175"/>
      <c r="C4" s="175"/>
      <c r="D4" s="175"/>
      <c r="E4" s="175"/>
      <c r="F4" s="175"/>
      <c r="G4" s="175"/>
      <c r="H4" s="175"/>
    </row>
    <row r="5" spans="1:8" ht="15" x14ac:dyDescent="0.2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3"/>
      <c r="C6" s="4"/>
      <c r="D6" s="5" t="s">
        <v>82</v>
      </c>
      <c r="E6" s="1"/>
      <c r="F6" s="1"/>
      <c r="G6" s="1"/>
      <c r="H6" s="1"/>
    </row>
    <row r="7" spans="1:8" ht="15" x14ac:dyDescent="0.2">
      <c r="A7" s="2"/>
      <c r="B7" s="2"/>
      <c r="C7" s="2"/>
      <c r="D7" s="2"/>
      <c r="E7" s="2"/>
      <c r="F7" s="2"/>
      <c r="G7" s="2"/>
      <c r="H7" s="2"/>
    </row>
    <row r="8" spans="1:8" ht="47.25" x14ac:dyDescent="0.25">
      <c r="A8" s="2"/>
      <c r="B8" s="2"/>
      <c r="C8" s="42" t="s">
        <v>46</v>
      </c>
      <c r="D8" s="189" t="s">
        <v>47</v>
      </c>
      <c r="E8" s="177"/>
      <c r="F8" s="2"/>
      <c r="G8" s="2"/>
      <c r="H8" s="2"/>
    </row>
    <row r="9" spans="1:8" ht="15.75" x14ac:dyDescent="0.25">
      <c r="A9" s="2"/>
      <c r="B9" s="2"/>
      <c r="C9" s="49">
        <v>52310</v>
      </c>
      <c r="D9" s="179" t="s">
        <v>35</v>
      </c>
      <c r="E9" s="187"/>
      <c r="F9" s="2"/>
      <c r="G9" s="2"/>
      <c r="H9" s="2"/>
    </row>
    <row r="10" spans="1:8" ht="15.75" x14ac:dyDescent="0.25">
      <c r="A10" s="2"/>
      <c r="B10" s="2"/>
      <c r="C10" s="49">
        <v>52315</v>
      </c>
      <c r="D10" s="179" t="s">
        <v>36</v>
      </c>
      <c r="E10" s="187"/>
      <c r="F10" s="2"/>
      <c r="G10" s="2"/>
      <c r="H10" s="2"/>
    </row>
    <row r="11" spans="1:8" ht="15.75" x14ac:dyDescent="0.25">
      <c r="A11" s="2"/>
      <c r="B11" s="2"/>
      <c r="C11" s="49">
        <v>52350</v>
      </c>
      <c r="D11" s="178" t="s">
        <v>37</v>
      </c>
      <c r="E11" s="179"/>
      <c r="F11" s="2"/>
      <c r="G11" s="2"/>
      <c r="H11" s="2"/>
    </row>
    <row r="12" spans="1:8" ht="15.75" x14ac:dyDescent="0.25">
      <c r="A12" s="2"/>
      <c r="B12" s="2"/>
      <c r="C12" s="49">
        <v>52420</v>
      </c>
      <c r="D12" s="179" t="s">
        <v>88</v>
      </c>
      <c r="E12" s="187"/>
      <c r="F12" s="2"/>
      <c r="G12" s="2"/>
      <c r="H12" s="2"/>
    </row>
    <row r="13" spans="1:8" ht="15.75" x14ac:dyDescent="0.25">
      <c r="A13" s="2"/>
      <c r="B13" s="2"/>
      <c r="C13" s="43"/>
      <c r="D13" s="43"/>
      <c r="E13" s="43"/>
      <c r="F13" s="2"/>
      <c r="G13" s="2"/>
      <c r="H13" s="2"/>
    </row>
    <row r="14" spans="1:8" ht="15.75" x14ac:dyDescent="0.25">
      <c r="A14" s="2"/>
      <c r="B14" s="10" t="s">
        <v>48</v>
      </c>
      <c r="C14" s="183"/>
      <c r="D14" s="184"/>
      <c r="E14" s="11"/>
      <c r="F14" s="2"/>
      <c r="G14" s="2"/>
      <c r="H14" s="2"/>
    </row>
    <row r="15" spans="1:8" ht="15" x14ac:dyDescent="0.2">
      <c r="A15" s="2"/>
      <c r="B15" s="10" t="s">
        <v>49</v>
      </c>
      <c r="C15" s="105"/>
      <c r="D15" s="180"/>
      <c r="E15" s="2"/>
      <c r="F15" s="2"/>
      <c r="G15" s="2"/>
      <c r="H15" s="2"/>
    </row>
    <row r="16" spans="1:8" ht="15" x14ac:dyDescent="0.2">
      <c r="A16" s="2"/>
      <c r="B16" s="10" t="s">
        <v>50</v>
      </c>
      <c r="C16" s="106"/>
      <c r="D16" s="181"/>
      <c r="E16" s="2"/>
      <c r="F16" s="2"/>
      <c r="G16" s="2"/>
      <c r="H16" s="2"/>
    </row>
    <row r="17" spans="1:8" ht="15" x14ac:dyDescent="0.2">
      <c r="A17" s="2"/>
      <c r="B17" s="10" t="s">
        <v>51</v>
      </c>
      <c r="C17" s="107">
        <v>40</v>
      </c>
      <c r="D17" s="181"/>
      <c r="E17" s="2"/>
      <c r="F17" s="2"/>
      <c r="G17" s="2"/>
      <c r="H17" s="2"/>
    </row>
    <row r="18" spans="1:8" ht="15" x14ac:dyDescent="0.2">
      <c r="A18" s="2"/>
      <c r="B18" s="10" t="s">
        <v>52</v>
      </c>
      <c r="C18" s="107">
        <v>12</v>
      </c>
      <c r="D18" s="181"/>
      <c r="E18" s="2"/>
      <c r="F18" s="2"/>
      <c r="G18" s="2"/>
      <c r="H18" s="2"/>
    </row>
    <row r="19" spans="1:8" ht="15" x14ac:dyDescent="0.2">
      <c r="A19" s="2"/>
      <c r="B19" s="10" t="s">
        <v>53</v>
      </c>
      <c r="C19" s="108">
        <v>1</v>
      </c>
      <c r="D19" s="181"/>
      <c r="E19" s="2"/>
      <c r="F19" s="2"/>
      <c r="G19" s="2"/>
      <c r="H19" s="2"/>
    </row>
    <row r="20" spans="1:8" ht="15" x14ac:dyDescent="0.2">
      <c r="A20" s="2"/>
      <c r="B20" s="10" t="s">
        <v>54</v>
      </c>
      <c r="C20" s="109">
        <v>0</v>
      </c>
      <c r="D20" s="182"/>
      <c r="E20" s="2" t="s">
        <v>93</v>
      </c>
      <c r="F20" s="2"/>
      <c r="G20" s="2"/>
      <c r="H20" s="2"/>
    </row>
    <row r="21" spans="1:8" ht="15.75" thickBot="1" x14ac:dyDescent="0.25">
      <c r="A21" s="2"/>
      <c r="B21" s="2"/>
      <c r="C21" s="2"/>
      <c r="D21" s="2"/>
      <c r="E21" s="12"/>
      <c r="F21" s="2"/>
      <c r="G21" s="2"/>
      <c r="H21" s="2"/>
    </row>
    <row r="22" spans="1:8" ht="16.5" thickBot="1" x14ac:dyDescent="0.3">
      <c r="A22" s="41"/>
      <c r="B22" s="13"/>
      <c r="C22" s="14"/>
      <c r="D22" s="15" t="s">
        <v>55</v>
      </c>
      <c r="E22" s="16">
        <f>+C20*C19</f>
        <v>0</v>
      </c>
      <c r="F22" s="2"/>
      <c r="G22" s="2"/>
      <c r="H22" s="2"/>
    </row>
    <row r="23" spans="1:8" ht="15" x14ac:dyDescent="0.2">
      <c r="A23" s="2"/>
      <c r="B23" s="2"/>
      <c r="C23" s="2"/>
      <c r="D23" s="2"/>
      <c r="E23" s="20"/>
      <c r="F23" s="2"/>
      <c r="G23" s="2"/>
      <c r="H23" s="2"/>
    </row>
    <row r="24" spans="1:8" ht="15.75" x14ac:dyDescent="0.25">
      <c r="A24" s="21" t="s">
        <v>62</v>
      </c>
      <c r="B24" s="21" t="s">
        <v>56</v>
      </c>
      <c r="C24" s="21" t="s">
        <v>57</v>
      </c>
      <c r="D24" s="22" t="s">
        <v>63</v>
      </c>
      <c r="E24" s="23" t="s">
        <v>66</v>
      </c>
      <c r="F24" s="2"/>
      <c r="G24" s="2"/>
      <c r="H24" s="2"/>
    </row>
    <row r="25" spans="1:8" ht="15" x14ac:dyDescent="0.2">
      <c r="A25" s="51" t="s">
        <v>12</v>
      </c>
      <c r="B25" s="51">
        <v>53110</v>
      </c>
      <c r="C25" s="52">
        <v>53120</v>
      </c>
      <c r="D25" s="50">
        <f>+'TABLE - START HERE'!H10</f>
        <v>0.191</v>
      </c>
      <c r="E25" s="47"/>
      <c r="F25" s="2"/>
      <c r="G25" s="2"/>
      <c r="H25" s="2"/>
    </row>
    <row r="26" spans="1:8" ht="15" x14ac:dyDescent="0.2">
      <c r="A26" s="51" t="s">
        <v>13</v>
      </c>
      <c r="B26" s="51">
        <v>53210</v>
      </c>
      <c r="C26" s="52">
        <v>53220</v>
      </c>
      <c r="D26" s="50">
        <f>+'TABLE - START HERE'!H11</f>
        <v>0.2681</v>
      </c>
      <c r="E26" s="47"/>
      <c r="F26" s="2"/>
      <c r="G26" s="2"/>
      <c r="H26" s="2"/>
    </row>
    <row r="27" spans="1:8" ht="15" x14ac:dyDescent="0.2">
      <c r="A27" s="51" t="s">
        <v>58</v>
      </c>
      <c r="B27" s="51">
        <v>53310</v>
      </c>
      <c r="C27" s="52">
        <v>53320</v>
      </c>
      <c r="D27" s="53">
        <f>+'TABLE - START HERE'!H12</f>
        <v>6.2E-2</v>
      </c>
      <c r="E27" s="28"/>
      <c r="F27" s="2"/>
      <c r="G27" s="2"/>
      <c r="H27" s="2"/>
    </row>
    <row r="28" spans="1:8" ht="15" x14ac:dyDescent="0.2">
      <c r="A28" s="51" t="s">
        <v>60</v>
      </c>
      <c r="B28" s="51">
        <v>53330</v>
      </c>
      <c r="C28" s="52">
        <v>53340</v>
      </c>
      <c r="D28" s="53">
        <f>+'TABLE - START HERE'!H13</f>
        <v>1.4500000000000001E-2</v>
      </c>
      <c r="E28" s="28"/>
      <c r="F28" s="2"/>
      <c r="G28" s="2"/>
      <c r="H28" s="2"/>
    </row>
    <row r="29" spans="1:8" ht="15.75" x14ac:dyDescent="0.25">
      <c r="A29" s="51" t="s">
        <v>59</v>
      </c>
      <c r="B29" s="51">
        <v>53410</v>
      </c>
      <c r="C29" s="52">
        <v>53420</v>
      </c>
      <c r="D29" s="50" t="e">
        <f>+E29/E22</f>
        <v>#DIV/0!</v>
      </c>
      <c r="E29" s="28"/>
      <c r="F29" s="11" t="s">
        <v>86</v>
      </c>
      <c r="G29" s="2"/>
      <c r="H29" s="11"/>
    </row>
    <row r="30" spans="1:8" ht="15" x14ac:dyDescent="0.2">
      <c r="A30" s="51" t="s">
        <v>14</v>
      </c>
      <c r="B30" s="51">
        <v>53510</v>
      </c>
      <c r="C30" s="52">
        <v>53520</v>
      </c>
      <c r="D30" s="53">
        <f>+'TABLE - START HERE'!H15</f>
        <v>5.0000000000000001E-4</v>
      </c>
      <c r="E30" s="28"/>
      <c r="F30" s="2"/>
      <c r="G30" s="2"/>
      <c r="H30" s="2"/>
    </row>
    <row r="31" spans="1:8" ht="15" x14ac:dyDescent="0.2">
      <c r="A31" s="24" t="s">
        <v>61</v>
      </c>
      <c r="B31" s="6">
        <v>53610</v>
      </c>
      <c r="C31" s="25">
        <v>53620</v>
      </c>
      <c r="D31" s="31">
        <f>+'TABLE - START HERE'!H16</f>
        <v>1.7777000000000001E-2</v>
      </c>
      <c r="E31" s="30">
        <f>+$E$22*D31</f>
        <v>0</v>
      </c>
      <c r="F31" s="2"/>
      <c r="G31" s="2"/>
      <c r="H31" s="2"/>
    </row>
    <row r="32" spans="1:8" ht="15.75" thickBot="1" x14ac:dyDescent="0.25">
      <c r="A32" s="2"/>
      <c r="B32" s="2"/>
      <c r="C32" s="2"/>
      <c r="D32" s="32"/>
      <c r="E32" s="20"/>
      <c r="F32" s="2"/>
      <c r="G32" s="2"/>
      <c r="H32" s="2"/>
    </row>
    <row r="33" spans="1:8" ht="16.5" thickBot="1" x14ac:dyDescent="0.3">
      <c r="A33" s="2"/>
      <c r="B33" s="2"/>
      <c r="D33" s="3" t="s">
        <v>65</v>
      </c>
      <c r="E33" s="16">
        <f>SUM(E25:E32)</f>
        <v>0</v>
      </c>
      <c r="F33" s="2"/>
      <c r="G33" s="2"/>
      <c r="H33" s="2"/>
    </row>
    <row r="34" spans="1:8" ht="15" x14ac:dyDescent="0.2">
      <c r="A34" s="2"/>
      <c r="B34" s="2"/>
      <c r="C34" s="2"/>
      <c r="D34" s="2"/>
      <c r="E34" s="20"/>
      <c r="F34" s="2"/>
      <c r="G34" s="2"/>
      <c r="H34" s="2"/>
    </row>
    <row r="35" spans="1:8" ht="15.75" thickBot="1" x14ac:dyDescent="0.25">
      <c r="A35" s="2"/>
      <c r="B35" s="2"/>
      <c r="C35" s="2"/>
      <c r="D35" s="2"/>
      <c r="E35" s="20"/>
      <c r="F35" s="2"/>
      <c r="G35" s="2"/>
      <c r="H35" s="2"/>
    </row>
    <row r="36" spans="1:8" ht="17.25" thickTop="1" thickBot="1" x14ac:dyDescent="0.3">
      <c r="A36" s="2"/>
      <c r="B36" s="2"/>
      <c r="C36" s="2"/>
      <c r="D36" s="185" t="s">
        <v>80</v>
      </c>
      <c r="E36" s="186"/>
      <c r="F36" s="2"/>
      <c r="G36" s="2"/>
      <c r="H36" s="2"/>
    </row>
    <row r="37" spans="1:8" ht="16.5" thickTop="1" thickBot="1" x14ac:dyDescent="0.25">
      <c r="A37" s="2"/>
      <c r="B37" s="2"/>
      <c r="C37" s="2"/>
      <c r="D37" s="33"/>
      <c r="E37" s="34"/>
      <c r="F37" s="2"/>
      <c r="G37" s="2"/>
      <c r="H37" s="2"/>
    </row>
    <row r="38" spans="1:8" ht="16.5" thickBot="1" x14ac:dyDescent="0.3">
      <c r="A38" s="2"/>
      <c r="B38" s="2"/>
      <c r="C38" s="2"/>
      <c r="D38" s="35" t="s">
        <v>81</v>
      </c>
      <c r="E38" s="36">
        <f>+E22</f>
        <v>0</v>
      </c>
      <c r="F38" s="2"/>
      <c r="G38" s="2"/>
      <c r="H38" s="2"/>
    </row>
    <row r="39" spans="1:8" ht="15.75" thickBot="1" x14ac:dyDescent="0.25">
      <c r="A39" s="2"/>
      <c r="B39" s="2"/>
      <c r="C39" s="2"/>
      <c r="D39" s="37"/>
      <c r="E39" s="34"/>
      <c r="F39" s="2"/>
      <c r="G39" s="2"/>
      <c r="H39" s="2"/>
    </row>
    <row r="40" spans="1:8" ht="16.5" thickBot="1" x14ac:dyDescent="0.3">
      <c r="A40" s="2"/>
      <c r="B40" s="2"/>
      <c r="C40" s="2"/>
      <c r="D40" s="35" t="s">
        <v>65</v>
      </c>
      <c r="E40" s="36">
        <f>+E33</f>
        <v>0</v>
      </c>
      <c r="F40" s="2"/>
      <c r="G40" s="2"/>
      <c r="H40" s="2"/>
    </row>
    <row r="41" spans="1:8" ht="15.75" thickBot="1" x14ac:dyDescent="0.25">
      <c r="A41" s="2"/>
      <c r="B41" s="2"/>
      <c r="C41" s="2"/>
      <c r="D41" s="33"/>
      <c r="E41" s="34"/>
      <c r="F41" s="2"/>
      <c r="G41" s="2"/>
      <c r="H41" s="2"/>
    </row>
    <row r="42" spans="1:8" ht="16.5" thickBot="1" x14ac:dyDescent="0.3">
      <c r="A42" s="2"/>
      <c r="B42" s="2"/>
      <c r="C42" s="2"/>
      <c r="D42" s="35" t="s">
        <v>79</v>
      </c>
      <c r="E42" s="36">
        <f>+E38+E40</f>
        <v>0</v>
      </c>
      <c r="F42" s="2"/>
      <c r="G42" s="2"/>
      <c r="H42" s="2"/>
    </row>
    <row r="43" spans="1:8" ht="15.75" thickBot="1" x14ac:dyDescent="0.25">
      <c r="A43" s="2"/>
      <c r="B43" s="2"/>
      <c r="C43" s="2"/>
      <c r="D43" s="37"/>
      <c r="E43" s="34"/>
      <c r="F43" s="2"/>
      <c r="G43" s="2"/>
      <c r="H43" s="2"/>
    </row>
    <row r="44" spans="1:8" ht="16.5" thickBot="1" x14ac:dyDescent="0.3">
      <c r="A44" s="2"/>
      <c r="B44" s="2"/>
      <c r="C44" s="2"/>
      <c r="D44" s="35" t="s">
        <v>63</v>
      </c>
      <c r="E44" s="54" t="e">
        <f>+E40/E38</f>
        <v>#DIV/0!</v>
      </c>
      <c r="F44" s="2"/>
      <c r="G44" s="2"/>
      <c r="H44" s="2"/>
    </row>
    <row r="45" spans="1:8" ht="15.75" thickBot="1" x14ac:dyDescent="0.25">
      <c r="A45" s="2"/>
      <c r="B45" s="2"/>
      <c r="C45" s="2"/>
      <c r="D45" s="39"/>
      <c r="E45" s="40"/>
      <c r="F45" s="2"/>
      <c r="G45" s="2"/>
      <c r="H45" s="2"/>
    </row>
    <row r="46" spans="1:8" ht="13.5" thickTop="1" x14ac:dyDescent="0.2"/>
  </sheetData>
  <mergeCells count="12">
    <mergeCell ref="D9:E9"/>
    <mergeCell ref="A1:H1"/>
    <mergeCell ref="A2:H2"/>
    <mergeCell ref="A3:H3"/>
    <mergeCell ref="A4:H4"/>
    <mergeCell ref="D8:E8"/>
    <mergeCell ref="D10:E10"/>
    <mergeCell ref="D12:E12"/>
    <mergeCell ref="C14:D14"/>
    <mergeCell ref="D15:D20"/>
    <mergeCell ref="D36:E36"/>
    <mergeCell ref="D11:E11"/>
  </mergeCells>
  <phoneticPr fontId="8" type="noConversion"/>
  <printOptions horizontalCentered="1"/>
  <pageMargins left="0.75" right="0.75" top="0.5" bottom="0.46" header="0.5" footer="0.5"/>
  <pageSetup scale="65" orientation="portrait" horizontalDpi="300" verticalDpi="300" r:id="rId1"/>
  <headerFooter alignWithMargins="0">
    <oddFooter>&amp;L&amp;K000000&amp;F   &amp;A&amp;C&amp;K000000&amp;P  of  &amp;N&amp;R&amp;K000000&amp;D_x000D_ 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TABLE - START HERE</vt:lpstr>
      <vt:lpstr>SHEET A</vt:lpstr>
      <vt:lpstr>SHEET B</vt:lpstr>
      <vt:lpstr>SHEET C</vt:lpstr>
      <vt:lpstr>SHEET D</vt:lpstr>
      <vt:lpstr>SHEET E</vt:lpstr>
      <vt:lpstr>'SHEET A'!Print_Area</vt:lpstr>
      <vt:lpstr>'SHEET B'!Print_Area</vt:lpstr>
      <vt:lpstr>'SHEET C'!Print_Area</vt:lpstr>
      <vt:lpstr>'SHEET D'!Print_Area</vt:lpstr>
      <vt:lpstr>'SHEET E'!Print_Area</vt:lpstr>
      <vt:lpstr>'TABLE - START HERE'!Print_Area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Techaira</dc:creator>
  <cp:lastModifiedBy>David Techaira</cp:lastModifiedBy>
  <cp:lastPrinted>2024-11-06T17:46:05Z</cp:lastPrinted>
  <dcterms:created xsi:type="dcterms:W3CDTF">2002-05-01T20:45:46Z</dcterms:created>
  <dcterms:modified xsi:type="dcterms:W3CDTF">2025-11-18T23:30:53Z</dcterms:modified>
</cp:coreProperties>
</file>