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PPA Spring 2020-21AY\"/>
    </mc:Choice>
  </mc:AlternateContent>
  <bookViews>
    <workbookView xWindow="0" yWindow="0" windowWidth="19200" windowHeight="6885" tabRatio="739" firstSheet="1" activeTab="3"/>
  </bookViews>
  <sheets>
    <sheet name="TIMEFRAME" sheetId="8" state="hidden" r:id="rId1"/>
    <sheet name="IND_1A_1B" sheetId="5" r:id="rId2"/>
    <sheet name="IND_1A (SOURCE)" sheetId="6" state="hidden" r:id="rId3"/>
    <sheet name="SUMMARY (2-4)" sheetId="1" r:id="rId4"/>
    <sheet name="IND_2A_2B" sheetId="2" state="hidden" r:id="rId5"/>
    <sheet name="IND_3A" sheetId="3" state="hidden" r:id="rId6"/>
    <sheet name="IND_3B" sheetId="4" state="hidden" r:id="rId7"/>
    <sheet name="IND_4B_TIME" sheetId="11" state="hidden" r:id="rId8"/>
    <sheet name="IND_4C_UNITS" sheetId="12" state="hidden" r:id="rId9"/>
    <sheet name="IND_4_CERT" sheetId="7" state="hidden" r:id="rId10"/>
  </sheets>
  <definedNames>
    <definedName name="_xlnm._FilterDatabase" localSheetId="1" hidden="1">IND_1A_1B!$A$1:$L$748</definedName>
    <definedName name="_xlnm._FilterDatabase" localSheetId="4" hidden="1">IND_2A_2B!$A$1:$F$123</definedName>
    <definedName name="_xlnm._FilterDatabase" localSheetId="3" hidden="1">'SUMMARY (2-4)'!$A$2:$X$125</definedName>
    <definedName name="C_17">IND_4_CERT!$B$1:$D$22</definedName>
    <definedName name="C_18">IND_4_CERT!$G$1:$I$22</definedName>
    <definedName name="C_19">IND_4_CERT!$L$1:$N$19</definedName>
    <definedName name="IND_1A">'IND_1A (SOURCE)'!$B$1:$G$472</definedName>
    <definedName name="IND_2">IND_2A_2B!$A$1:$G$123</definedName>
    <definedName name="IND_3A">IND_3A!$A$1:$F$150</definedName>
    <definedName name="IND_3B">IND_3B!$A$1:$F$133</definedName>
    <definedName name="IND_4AB">IND_4B_TIME!$A$1:$I$123</definedName>
    <definedName name="IND_4C">IND_4C_UNITS!$A$1:$F$123</definedName>
    <definedName name="MO_17">IND_4B_TIME!$N$1:$P$63</definedName>
    <definedName name="MO_18">IND_4B_TIME!$S$1:$U$65</definedName>
    <definedName name="MO_19">IND_4B_TIME!$X$1:$Z$67</definedName>
    <definedName name="UN_17">IND_4C_UNITS!$J$1:$L$63</definedName>
    <definedName name="UN_18">IND_4C_UNITS!$O$1:$Q$65</definedName>
    <definedName name="UN_19">IND_4C_UNITS!$T$1:$V$67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G9" i="2"/>
  <c r="G66" i="2"/>
  <c r="G58" i="2"/>
  <c r="G76" i="2"/>
  <c r="G71" i="2"/>
  <c r="G119" i="2"/>
  <c r="G5" i="2"/>
  <c r="G6" i="2"/>
  <c r="G2" i="2"/>
  <c r="G85" i="2"/>
  <c r="K67" i="1"/>
  <c r="K72" i="1"/>
  <c r="K101" i="1"/>
  <c r="K123" i="1"/>
  <c r="K121" i="1"/>
  <c r="K86" i="1"/>
  <c r="K119" i="1"/>
  <c r="K59" i="1"/>
  <c r="K77" i="1"/>
  <c r="K99" i="1"/>
  <c r="K94" i="1"/>
  <c r="K124" i="1"/>
  <c r="K6" i="1"/>
  <c r="K3" i="1"/>
  <c r="K114" i="1"/>
  <c r="K120" i="1"/>
  <c r="K100" i="1"/>
  <c r="K112" i="1"/>
  <c r="J7" i="1"/>
  <c r="G93" i="2"/>
  <c r="G118" i="2"/>
  <c r="G100" i="2"/>
  <c r="G113" i="2"/>
  <c r="G111" i="2"/>
  <c r="G99" i="2"/>
  <c r="G98" i="2"/>
  <c r="F43" i="2" l="1"/>
  <c r="F29" i="2"/>
  <c r="W67" i="1" l="1"/>
  <c r="W72" i="1"/>
  <c r="W101" i="1"/>
  <c r="W123" i="1"/>
  <c r="W121" i="1"/>
  <c r="W117" i="1"/>
  <c r="W116" i="1"/>
  <c r="W115" i="1"/>
  <c r="W86" i="1"/>
  <c r="W113" i="1"/>
  <c r="W119" i="1"/>
  <c r="W111" i="1"/>
  <c r="W107" i="1"/>
  <c r="W106" i="1"/>
  <c r="W103" i="1"/>
  <c r="W102" i="1"/>
  <c r="W59" i="1"/>
  <c r="W77" i="1"/>
  <c r="W99" i="1"/>
  <c r="W98" i="1"/>
  <c r="W95" i="1"/>
  <c r="W94" i="1"/>
  <c r="W93" i="1"/>
  <c r="W92" i="1"/>
  <c r="W91" i="1"/>
  <c r="W90" i="1"/>
  <c r="W89" i="1"/>
  <c r="W88" i="1"/>
  <c r="W87" i="1"/>
  <c r="W124" i="1"/>
  <c r="W85" i="1"/>
  <c r="W84" i="1"/>
  <c r="W83" i="1"/>
  <c r="W82" i="1"/>
  <c r="W81" i="1"/>
  <c r="W80" i="1"/>
  <c r="W79" i="1"/>
  <c r="W78" i="1"/>
  <c r="W6" i="1"/>
  <c r="W76" i="1"/>
  <c r="W75" i="1"/>
  <c r="W74" i="1"/>
  <c r="W73" i="1"/>
  <c r="W3" i="1"/>
  <c r="W71" i="1"/>
  <c r="W69" i="1"/>
  <c r="W68" i="1"/>
  <c r="W114" i="1"/>
  <c r="W66" i="1"/>
  <c r="W62" i="1"/>
  <c r="W61" i="1"/>
  <c r="W120" i="1"/>
  <c r="W58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3" i="1"/>
  <c r="W32" i="1"/>
  <c r="W31" i="1"/>
  <c r="W30" i="1"/>
  <c r="W29" i="1"/>
  <c r="W28" i="1"/>
  <c r="W27" i="1"/>
  <c r="W26" i="1"/>
  <c r="W25" i="1"/>
  <c r="W23" i="1"/>
  <c r="W22" i="1"/>
  <c r="W21" i="1"/>
  <c r="W18" i="1"/>
  <c r="W16" i="1"/>
  <c r="W14" i="1"/>
  <c r="W13" i="1"/>
  <c r="W12" i="1"/>
  <c r="W11" i="1"/>
  <c r="W10" i="1"/>
  <c r="W9" i="1"/>
  <c r="W7" i="1"/>
  <c r="W112" i="1"/>
  <c r="W4" i="1"/>
  <c r="W100" i="1"/>
  <c r="I7" i="1" l="1"/>
  <c r="W34" i="1" l="1"/>
  <c r="W65" i="1"/>
  <c r="W104" i="1"/>
  <c r="W63" i="1"/>
  <c r="W96" i="1"/>
  <c r="W97" i="1"/>
  <c r="W19" i="1"/>
  <c r="W5" i="1"/>
  <c r="W60" i="1"/>
  <c r="W15" i="1"/>
  <c r="W57" i="1"/>
  <c r="W8" i="1"/>
  <c r="W17" i="1"/>
  <c r="W24" i="1"/>
  <c r="W64" i="1"/>
  <c r="W105" i="1"/>
  <c r="W108" i="1"/>
  <c r="W109" i="1"/>
  <c r="W118" i="1"/>
  <c r="W122" i="1"/>
  <c r="W70" i="1"/>
  <c r="W110" i="1"/>
  <c r="W20" i="1"/>
  <c r="I4" i="1" l="1"/>
  <c r="I5" i="1"/>
  <c r="I6" i="1"/>
  <c r="I59" i="1"/>
  <c r="I8" i="1"/>
  <c r="I9" i="1"/>
  <c r="I67" i="1"/>
  <c r="I11" i="1"/>
  <c r="I12" i="1"/>
  <c r="I13" i="1"/>
  <c r="I14" i="1"/>
  <c r="I15" i="1"/>
  <c r="I16" i="1"/>
  <c r="I17" i="1"/>
  <c r="I18" i="1"/>
  <c r="I19" i="1"/>
  <c r="I20" i="1"/>
  <c r="I72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48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50" i="1"/>
  <c r="I51" i="1"/>
  <c r="I52" i="1"/>
  <c r="I53" i="1"/>
  <c r="I54" i="1"/>
  <c r="I55" i="1"/>
  <c r="I56" i="1"/>
  <c r="I57" i="1"/>
  <c r="I58" i="1"/>
  <c r="I77" i="1"/>
  <c r="I60" i="1"/>
  <c r="I61" i="1"/>
  <c r="I62" i="1"/>
  <c r="I63" i="1"/>
  <c r="I64" i="1"/>
  <c r="I65" i="1"/>
  <c r="I66" i="1"/>
  <c r="I86" i="1"/>
  <c r="I68" i="1"/>
  <c r="I69" i="1"/>
  <c r="I70" i="1"/>
  <c r="I71" i="1"/>
  <c r="I94" i="1"/>
  <c r="I73" i="1"/>
  <c r="I74" i="1"/>
  <c r="I75" i="1"/>
  <c r="I76" i="1"/>
  <c r="I99" i="1"/>
  <c r="I78" i="1"/>
  <c r="I79" i="1"/>
  <c r="I80" i="1"/>
  <c r="I81" i="1"/>
  <c r="I82" i="1"/>
  <c r="I83" i="1"/>
  <c r="I84" i="1"/>
  <c r="I85" i="1"/>
  <c r="I100" i="1"/>
  <c r="I87" i="1"/>
  <c r="I88" i="1"/>
  <c r="I89" i="1"/>
  <c r="I90" i="1"/>
  <c r="I91" i="1"/>
  <c r="I92" i="1"/>
  <c r="I93" i="1"/>
  <c r="I101" i="1"/>
  <c r="I95" i="1"/>
  <c r="I96" i="1"/>
  <c r="I97" i="1"/>
  <c r="I98" i="1"/>
  <c r="I112" i="1"/>
  <c r="I114" i="1"/>
  <c r="I119" i="1"/>
  <c r="I102" i="1"/>
  <c r="I103" i="1"/>
  <c r="I104" i="1"/>
  <c r="I105" i="1"/>
  <c r="I106" i="1"/>
  <c r="I107" i="1"/>
  <c r="I108" i="1"/>
  <c r="I109" i="1"/>
  <c r="I110" i="1"/>
  <c r="I111" i="1"/>
  <c r="I120" i="1"/>
  <c r="I113" i="1"/>
  <c r="I121" i="1"/>
  <c r="I115" i="1"/>
  <c r="I116" i="1"/>
  <c r="I117" i="1"/>
  <c r="I118" i="1"/>
  <c r="I123" i="1"/>
  <c r="I124" i="1"/>
  <c r="I10" i="1"/>
  <c r="I122" i="1"/>
  <c r="I21" i="1"/>
  <c r="I49" i="1"/>
  <c r="I3" i="1"/>
  <c r="F3" i="2"/>
  <c r="J4" i="1" s="1"/>
  <c r="F4" i="2"/>
  <c r="J5" i="1" s="1"/>
  <c r="F5" i="2"/>
  <c r="J6" i="1" s="1"/>
  <c r="F6" i="2"/>
  <c r="J59" i="1" s="1"/>
  <c r="F7" i="2"/>
  <c r="J8" i="1" s="1"/>
  <c r="F8" i="2"/>
  <c r="J9" i="1" s="1"/>
  <c r="F9" i="2"/>
  <c r="J67" i="1" s="1"/>
  <c r="F10" i="2"/>
  <c r="J11" i="1" s="1"/>
  <c r="F11" i="2"/>
  <c r="J12" i="1" s="1"/>
  <c r="F12" i="2"/>
  <c r="J13" i="1" s="1"/>
  <c r="F13" i="2"/>
  <c r="J14" i="1" s="1"/>
  <c r="F14" i="2"/>
  <c r="J15" i="1" s="1"/>
  <c r="F15" i="2"/>
  <c r="J16" i="1" s="1"/>
  <c r="F16" i="2"/>
  <c r="J17" i="1" s="1"/>
  <c r="F17" i="2"/>
  <c r="J18" i="1" s="1"/>
  <c r="F18" i="2"/>
  <c r="J19" i="1" s="1"/>
  <c r="F19" i="2"/>
  <c r="J20" i="1" s="1"/>
  <c r="F20" i="2"/>
  <c r="J72" i="1" s="1"/>
  <c r="F21" i="2"/>
  <c r="J22" i="1" s="1"/>
  <c r="F22" i="2"/>
  <c r="J23" i="1" s="1"/>
  <c r="F23" i="2"/>
  <c r="J24" i="1" s="1"/>
  <c r="F24" i="2"/>
  <c r="J25" i="1" s="1"/>
  <c r="F25" i="2"/>
  <c r="J26" i="1" s="1"/>
  <c r="F26" i="2"/>
  <c r="J27" i="1" s="1"/>
  <c r="F27" i="2"/>
  <c r="J28" i="1" s="1"/>
  <c r="F28" i="2"/>
  <c r="J29" i="1" s="1"/>
  <c r="J30" i="1"/>
  <c r="F30" i="2"/>
  <c r="J31" i="1" s="1"/>
  <c r="F31" i="2"/>
  <c r="J32" i="1" s="1"/>
  <c r="F32" i="2"/>
  <c r="J33" i="1" s="1"/>
  <c r="F33" i="2"/>
  <c r="J34" i="1" s="1"/>
  <c r="F34" i="2"/>
  <c r="J48" i="1" s="1"/>
  <c r="F35" i="2"/>
  <c r="J35" i="1" s="1"/>
  <c r="F36" i="2"/>
  <c r="J36" i="1" s="1"/>
  <c r="F37" i="2"/>
  <c r="J37" i="1" s="1"/>
  <c r="F38" i="2"/>
  <c r="J38" i="1" s="1"/>
  <c r="F39" i="2"/>
  <c r="J39" i="1" s="1"/>
  <c r="F40" i="2"/>
  <c r="J40" i="1" s="1"/>
  <c r="F41" i="2"/>
  <c r="J41" i="1" s="1"/>
  <c r="F42" i="2"/>
  <c r="J42" i="1" s="1"/>
  <c r="J43" i="1"/>
  <c r="F44" i="2"/>
  <c r="J44" i="1" s="1"/>
  <c r="F45" i="2"/>
  <c r="J45" i="1" s="1"/>
  <c r="F46" i="2"/>
  <c r="J46" i="1" s="1"/>
  <c r="F47" i="2"/>
  <c r="J47" i="1" s="1"/>
  <c r="F48" i="2"/>
  <c r="F49" i="2"/>
  <c r="J50" i="1" s="1"/>
  <c r="F50" i="2"/>
  <c r="J51" i="1" s="1"/>
  <c r="F51" i="2"/>
  <c r="J52" i="1" s="1"/>
  <c r="F52" i="2"/>
  <c r="J53" i="1" s="1"/>
  <c r="F53" i="2"/>
  <c r="J54" i="1" s="1"/>
  <c r="F54" i="2"/>
  <c r="J55" i="1" s="1"/>
  <c r="F55" i="2"/>
  <c r="J56" i="1" s="1"/>
  <c r="F56" i="2"/>
  <c r="J57" i="1" s="1"/>
  <c r="F57" i="2"/>
  <c r="J58" i="1" s="1"/>
  <c r="F58" i="2"/>
  <c r="J77" i="1" s="1"/>
  <c r="F59" i="2"/>
  <c r="J60" i="1" s="1"/>
  <c r="F60" i="2"/>
  <c r="J61" i="1" s="1"/>
  <c r="F61" i="2"/>
  <c r="J62" i="1" s="1"/>
  <c r="F62" i="2"/>
  <c r="J63" i="1" s="1"/>
  <c r="F63" i="2"/>
  <c r="J64" i="1" s="1"/>
  <c r="F64" i="2"/>
  <c r="J65" i="1" s="1"/>
  <c r="F65" i="2"/>
  <c r="J66" i="1" s="1"/>
  <c r="F66" i="2"/>
  <c r="J86" i="1" s="1"/>
  <c r="F67" i="2"/>
  <c r="J68" i="1" s="1"/>
  <c r="F68" i="2"/>
  <c r="J69" i="1" s="1"/>
  <c r="F69" i="2"/>
  <c r="J70" i="1" s="1"/>
  <c r="F70" i="2"/>
  <c r="J71" i="1" s="1"/>
  <c r="F71" i="2"/>
  <c r="J94" i="1" s="1"/>
  <c r="F72" i="2"/>
  <c r="J73" i="1" s="1"/>
  <c r="F73" i="2"/>
  <c r="J74" i="1" s="1"/>
  <c r="F74" i="2"/>
  <c r="J75" i="1" s="1"/>
  <c r="F75" i="2"/>
  <c r="J76" i="1" s="1"/>
  <c r="F76" i="2"/>
  <c r="J99" i="1" s="1"/>
  <c r="F77" i="2"/>
  <c r="J78" i="1" s="1"/>
  <c r="F78" i="2"/>
  <c r="J79" i="1" s="1"/>
  <c r="F79" i="2"/>
  <c r="J80" i="1" s="1"/>
  <c r="F80" i="2"/>
  <c r="J81" i="1" s="1"/>
  <c r="F81" i="2"/>
  <c r="J82" i="1" s="1"/>
  <c r="F82" i="2"/>
  <c r="J83" i="1" s="1"/>
  <c r="F83" i="2"/>
  <c r="J84" i="1" s="1"/>
  <c r="F84" i="2"/>
  <c r="J85" i="1" s="1"/>
  <c r="F85" i="2"/>
  <c r="J100" i="1" s="1"/>
  <c r="F86" i="2"/>
  <c r="J87" i="1" s="1"/>
  <c r="F87" i="2"/>
  <c r="J88" i="1" s="1"/>
  <c r="F88" i="2"/>
  <c r="J89" i="1" s="1"/>
  <c r="F89" i="2"/>
  <c r="J90" i="1" s="1"/>
  <c r="F90" i="2"/>
  <c r="J91" i="1" s="1"/>
  <c r="F91" i="2"/>
  <c r="J92" i="1" s="1"/>
  <c r="F92" i="2"/>
  <c r="J93" i="1" s="1"/>
  <c r="F93" i="2"/>
  <c r="J101" i="1" s="1"/>
  <c r="F94" i="2"/>
  <c r="J95" i="1" s="1"/>
  <c r="F95" i="2"/>
  <c r="J96" i="1" s="1"/>
  <c r="F96" i="2"/>
  <c r="J97" i="1" s="1"/>
  <c r="F97" i="2"/>
  <c r="J98" i="1" s="1"/>
  <c r="F98" i="2"/>
  <c r="J112" i="1" s="1"/>
  <c r="F99" i="2"/>
  <c r="J114" i="1" s="1"/>
  <c r="F100" i="2"/>
  <c r="J119" i="1" s="1"/>
  <c r="F101" i="2"/>
  <c r="J102" i="1" s="1"/>
  <c r="F102" i="2"/>
  <c r="J103" i="1" s="1"/>
  <c r="F103" i="2"/>
  <c r="J104" i="1" s="1"/>
  <c r="F104" i="2"/>
  <c r="J105" i="1" s="1"/>
  <c r="F105" i="2"/>
  <c r="J106" i="1" s="1"/>
  <c r="F106" i="2"/>
  <c r="J107" i="1" s="1"/>
  <c r="F107" i="2"/>
  <c r="J108" i="1" s="1"/>
  <c r="F108" i="2"/>
  <c r="J109" i="1" s="1"/>
  <c r="F109" i="2"/>
  <c r="J110" i="1" s="1"/>
  <c r="F110" i="2"/>
  <c r="J111" i="1" s="1"/>
  <c r="F111" i="2"/>
  <c r="J120" i="1" s="1"/>
  <c r="F112" i="2"/>
  <c r="J113" i="1" s="1"/>
  <c r="F113" i="2"/>
  <c r="J121" i="1" s="1"/>
  <c r="F114" i="2"/>
  <c r="J115" i="1" s="1"/>
  <c r="F115" i="2"/>
  <c r="J116" i="1" s="1"/>
  <c r="F116" i="2"/>
  <c r="J117" i="1" s="1"/>
  <c r="F117" i="2"/>
  <c r="J118" i="1" s="1"/>
  <c r="F118" i="2"/>
  <c r="J123" i="1" s="1"/>
  <c r="F119" i="2"/>
  <c r="J124" i="1" s="1"/>
  <c r="F120" i="2"/>
  <c r="J10" i="1" s="1"/>
  <c r="F121" i="2"/>
  <c r="J122" i="1" s="1"/>
  <c r="F122" i="2"/>
  <c r="J21" i="1" s="1"/>
  <c r="F123" i="2"/>
  <c r="J49" i="1" s="1"/>
  <c r="L125" i="1"/>
  <c r="J125" i="1"/>
  <c r="T14" i="1"/>
  <c r="T15" i="1"/>
  <c r="T16" i="1"/>
  <c r="T17" i="1"/>
  <c r="T18" i="1"/>
  <c r="T19" i="1"/>
  <c r="T20" i="1"/>
  <c r="T72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48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7" i="1"/>
  <c r="T50" i="1"/>
  <c r="T51" i="1"/>
  <c r="T52" i="1"/>
  <c r="T53" i="1"/>
  <c r="T54" i="1"/>
  <c r="T55" i="1"/>
  <c r="T56" i="1"/>
  <c r="T57" i="1"/>
  <c r="T58" i="1"/>
  <c r="T77" i="1"/>
  <c r="T60" i="1"/>
  <c r="T61" i="1"/>
  <c r="T62" i="1"/>
  <c r="T63" i="1"/>
  <c r="T64" i="1"/>
  <c r="T65" i="1"/>
  <c r="T66" i="1"/>
  <c r="T86" i="1"/>
  <c r="T68" i="1"/>
  <c r="T69" i="1"/>
  <c r="T70" i="1"/>
  <c r="T71" i="1"/>
  <c r="T94" i="1"/>
  <c r="T73" i="1"/>
  <c r="T74" i="1"/>
  <c r="T75" i="1"/>
  <c r="T76" i="1"/>
  <c r="T99" i="1"/>
  <c r="T78" i="1"/>
  <c r="T79" i="1"/>
  <c r="T80" i="1"/>
  <c r="T81" i="1"/>
  <c r="T82" i="1"/>
  <c r="T83" i="1"/>
  <c r="T84" i="1"/>
  <c r="T85" i="1"/>
  <c r="T100" i="1"/>
  <c r="T87" i="1"/>
  <c r="T88" i="1"/>
  <c r="T89" i="1"/>
  <c r="T90" i="1"/>
  <c r="T91" i="1"/>
  <c r="T92" i="1"/>
  <c r="T93" i="1"/>
  <c r="T101" i="1"/>
  <c r="T95" i="1"/>
  <c r="T96" i="1"/>
  <c r="T97" i="1"/>
  <c r="T98" i="1"/>
  <c r="T112" i="1"/>
  <c r="T114" i="1"/>
  <c r="T119" i="1"/>
  <c r="T102" i="1"/>
  <c r="T103" i="1"/>
  <c r="T104" i="1"/>
  <c r="T105" i="1"/>
  <c r="T106" i="1"/>
  <c r="T107" i="1"/>
  <c r="T108" i="1"/>
  <c r="T109" i="1"/>
  <c r="T110" i="1"/>
  <c r="T111" i="1"/>
  <c r="T120" i="1"/>
  <c r="T113" i="1"/>
  <c r="T121" i="1"/>
  <c r="T115" i="1"/>
  <c r="T116" i="1"/>
  <c r="T117" i="1"/>
  <c r="T118" i="1"/>
  <c r="T123" i="1"/>
  <c r="T124" i="1"/>
  <c r="T10" i="1"/>
  <c r="T122" i="1"/>
  <c r="T21" i="1"/>
  <c r="T49" i="1"/>
  <c r="T4" i="1"/>
  <c r="T5" i="1"/>
  <c r="T6" i="1"/>
  <c r="T59" i="1"/>
  <c r="T8" i="1"/>
  <c r="T9" i="1"/>
  <c r="T67" i="1"/>
  <c r="T11" i="1"/>
  <c r="T12" i="1"/>
  <c r="T13" i="1"/>
  <c r="T3" i="1"/>
  <c r="R4" i="1"/>
  <c r="S4" i="1"/>
  <c r="R5" i="1"/>
  <c r="S5" i="1"/>
  <c r="R6" i="1"/>
  <c r="S6" i="1"/>
  <c r="R59" i="1"/>
  <c r="S59" i="1"/>
  <c r="R8" i="1"/>
  <c r="S8" i="1"/>
  <c r="R9" i="1"/>
  <c r="S9" i="1"/>
  <c r="R67" i="1"/>
  <c r="S67" i="1"/>
  <c r="R11" i="1"/>
  <c r="S11" i="1"/>
  <c r="R12" i="1"/>
  <c r="S12" i="1"/>
  <c r="R13" i="1"/>
  <c r="S13" i="1"/>
  <c r="R14" i="1"/>
  <c r="S14" i="1"/>
  <c r="R15" i="1"/>
  <c r="S15" i="1"/>
  <c r="R16" i="1"/>
  <c r="S16" i="1"/>
  <c r="R17" i="1"/>
  <c r="S17" i="1"/>
  <c r="R18" i="1"/>
  <c r="S18" i="1"/>
  <c r="R19" i="1"/>
  <c r="S19" i="1"/>
  <c r="R20" i="1"/>
  <c r="S20" i="1"/>
  <c r="R72" i="1"/>
  <c r="S72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R32" i="1"/>
  <c r="S32" i="1"/>
  <c r="R33" i="1"/>
  <c r="S33" i="1"/>
  <c r="R34" i="1"/>
  <c r="S34" i="1"/>
  <c r="R48" i="1"/>
  <c r="S48" i="1"/>
  <c r="R35" i="1"/>
  <c r="S35" i="1"/>
  <c r="R36" i="1"/>
  <c r="S36" i="1"/>
  <c r="R37" i="1"/>
  <c r="S37" i="1"/>
  <c r="R38" i="1"/>
  <c r="S38" i="1"/>
  <c r="R39" i="1"/>
  <c r="S39" i="1"/>
  <c r="R40" i="1"/>
  <c r="S40" i="1"/>
  <c r="R41" i="1"/>
  <c r="S41" i="1"/>
  <c r="R42" i="1"/>
  <c r="S42" i="1"/>
  <c r="R43" i="1"/>
  <c r="S43" i="1"/>
  <c r="R44" i="1"/>
  <c r="S44" i="1"/>
  <c r="R45" i="1"/>
  <c r="S45" i="1"/>
  <c r="R46" i="1"/>
  <c r="S46" i="1"/>
  <c r="R47" i="1"/>
  <c r="S47" i="1"/>
  <c r="R7" i="1"/>
  <c r="S7" i="1"/>
  <c r="R50" i="1"/>
  <c r="S50" i="1"/>
  <c r="R51" i="1"/>
  <c r="S51" i="1"/>
  <c r="R52" i="1"/>
  <c r="S52" i="1"/>
  <c r="R53" i="1"/>
  <c r="S53" i="1"/>
  <c r="R54" i="1"/>
  <c r="S54" i="1"/>
  <c r="R55" i="1"/>
  <c r="S55" i="1"/>
  <c r="R56" i="1"/>
  <c r="S56" i="1"/>
  <c r="R57" i="1"/>
  <c r="S57" i="1"/>
  <c r="R58" i="1"/>
  <c r="S58" i="1"/>
  <c r="R77" i="1"/>
  <c r="S77" i="1"/>
  <c r="R60" i="1"/>
  <c r="S60" i="1"/>
  <c r="R61" i="1"/>
  <c r="S61" i="1"/>
  <c r="R62" i="1"/>
  <c r="S62" i="1"/>
  <c r="R63" i="1"/>
  <c r="S63" i="1"/>
  <c r="R64" i="1"/>
  <c r="S64" i="1"/>
  <c r="R65" i="1"/>
  <c r="S65" i="1"/>
  <c r="R66" i="1"/>
  <c r="S66" i="1"/>
  <c r="R86" i="1"/>
  <c r="S86" i="1"/>
  <c r="R68" i="1"/>
  <c r="S68" i="1"/>
  <c r="R69" i="1"/>
  <c r="S69" i="1"/>
  <c r="R70" i="1"/>
  <c r="S70" i="1"/>
  <c r="R71" i="1"/>
  <c r="S71" i="1"/>
  <c r="R94" i="1"/>
  <c r="S94" i="1"/>
  <c r="R73" i="1"/>
  <c r="S73" i="1"/>
  <c r="R74" i="1"/>
  <c r="S74" i="1"/>
  <c r="R75" i="1"/>
  <c r="S75" i="1"/>
  <c r="R76" i="1"/>
  <c r="S76" i="1"/>
  <c r="R99" i="1"/>
  <c r="S99" i="1"/>
  <c r="R78" i="1"/>
  <c r="S78" i="1"/>
  <c r="R79" i="1"/>
  <c r="S79" i="1"/>
  <c r="R80" i="1"/>
  <c r="S80" i="1"/>
  <c r="R81" i="1"/>
  <c r="S81" i="1"/>
  <c r="R82" i="1"/>
  <c r="S82" i="1"/>
  <c r="R83" i="1"/>
  <c r="S83" i="1"/>
  <c r="R84" i="1"/>
  <c r="S84" i="1"/>
  <c r="R85" i="1"/>
  <c r="S85" i="1"/>
  <c r="R100" i="1"/>
  <c r="S100" i="1"/>
  <c r="R87" i="1"/>
  <c r="S87" i="1"/>
  <c r="R88" i="1"/>
  <c r="S88" i="1"/>
  <c r="R89" i="1"/>
  <c r="S89" i="1"/>
  <c r="R90" i="1"/>
  <c r="S90" i="1"/>
  <c r="R91" i="1"/>
  <c r="S91" i="1"/>
  <c r="R92" i="1"/>
  <c r="S92" i="1"/>
  <c r="R93" i="1"/>
  <c r="S93" i="1"/>
  <c r="R101" i="1"/>
  <c r="S101" i="1"/>
  <c r="R95" i="1"/>
  <c r="S95" i="1"/>
  <c r="R96" i="1"/>
  <c r="S96" i="1"/>
  <c r="R97" i="1"/>
  <c r="S97" i="1"/>
  <c r="R98" i="1"/>
  <c r="S98" i="1"/>
  <c r="R112" i="1"/>
  <c r="S112" i="1"/>
  <c r="R114" i="1"/>
  <c r="S114" i="1"/>
  <c r="R119" i="1"/>
  <c r="S119" i="1"/>
  <c r="R102" i="1"/>
  <c r="S102" i="1"/>
  <c r="R103" i="1"/>
  <c r="S103" i="1"/>
  <c r="R104" i="1"/>
  <c r="S104" i="1"/>
  <c r="R105" i="1"/>
  <c r="S105" i="1"/>
  <c r="R106" i="1"/>
  <c r="S106" i="1"/>
  <c r="R107" i="1"/>
  <c r="S107" i="1"/>
  <c r="R108" i="1"/>
  <c r="S108" i="1"/>
  <c r="R109" i="1"/>
  <c r="S109" i="1"/>
  <c r="R110" i="1"/>
  <c r="S110" i="1"/>
  <c r="R111" i="1"/>
  <c r="S111" i="1"/>
  <c r="R120" i="1"/>
  <c r="S120" i="1"/>
  <c r="R113" i="1"/>
  <c r="S113" i="1"/>
  <c r="R121" i="1"/>
  <c r="S121" i="1"/>
  <c r="R115" i="1"/>
  <c r="S115" i="1"/>
  <c r="R116" i="1"/>
  <c r="S116" i="1"/>
  <c r="R117" i="1"/>
  <c r="S117" i="1"/>
  <c r="R118" i="1"/>
  <c r="S118" i="1"/>
  <c r="R123" i="1"/>
  <c r="S123" i="1"/>
  <c r="R124" i="1"/>
  <c r="S124" i="1"/>
  <c r="R10" i="1"/>
  <c r="S10" i="1"/>
  <c r="R122" i="1"/>
  <c r="S122" i="1"/>
  <c r="R21" i="1"/>
  <c r="S21" i="1"/>
  <c r="R49" i="1"/>
  <c r="S49" i="1"/>
  <c r="S3" i="1"/>
  <c r="R3" i="1"/>
  <c r="N4" i="1"/>
  <c r="O4" i="1"/>
  <c r="N5" i="1"/>
  <c r="O5" i="1"/>
  <c r="N6" i="1"/>
  <c r="O6" i="1"/>
  <c r="N59" i="1"/>
  <c r="O59" i="1"/>
  <c r="N8" i="1"/>
  <c r="O8" i="1"/>
  <c r="N9" i="1"/>
  <c r="O9" i="1"/>
  <c r="N67" i="1"/>
  <c r="O67" i="1"/>
  <c r="N11" i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72" i="1"/>
  <c r="O72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48" i="1"/>
  <c r="O48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7" i="1"/>
  <c r="O7" i="1"/>
  <c r="N50" i="1"/>
  <c r="O50" i="1"/>
  <c r="N51" i="1"/>
  <c r="O51" i="1"/>
  <c r="N52" i="1"/>
  <c r="O52" i="1"/>
  <c r="N53" i="1"/>
  <c r="O53" i="1"/>
  <c r="N54" i="1"/>
  <c r="O54" i="1"/>
  <c r="N55" i="1"/>
  <c r="O55" i="1"/>
  <c r="N56" i="1"/>
  <c r="O56" i="1"/>
  <c r="N57" i="1"/>
  <c r="O57" i="1"/>
  <c r="N58" i="1"/>
  <c r="O58" i="1"/>
  <c r="N77" i="1"/>
  <c r="O77" i="1"/>
  <c r="N60" i="1"/>
  <c r="O60" i="1"/>
  <c r="N61" i="1"/>
  <c r="O61" i="1"/>
  <c r="N62" i="1"/>
  <c r="O62" i="1"/>
  <c r="N63" i="1"/>
  <c r="O63" i="1"/>
  <c r="N64" i="1"/>
  <c r="O64" i="1"/>
  <c r="N65" i="1"/>
  <c r="O65" i="1"/>
  <c r="N66" i="1"/>
  <c r="O66" i="1"/>
  <c r="N86" i="1"/>
  <c r="O86" i="1"/>
  <c r="N68" i="1"/>
  <c r="O68" i="1"/>
  <c r="N69" i="1"/>
  <c r="O69" i="1"/>
  <c r="N70" i="1"/>
  <c r="O70" i="1"/>
  <c r="N71" i="1"/>
  <c r="O71" i="1"/>
  <c r="N94" i="1"/>
  <c r="O94" i="1"/>
  <c r="N73" i="1"/>
  <c r="O73" i="1"/>
  <c r="N74" i="1"/>
  <c r="O74" i="1"/>
  <c r="N75" i="1"/>
  <c r="O75" i="1"/>
  <c r="N76" i="1"/>
  <c r="O76" i="1"/>
  <c r="N99" i="1"/>
  <c r="O99" i="1"/>
  <c r="N78" i="1"/>
  <c r="O78" i="1"/>
  <c r="N79" i="1"/>
  <c r="O79" i="1"/>
  <c r="N80" i="1"/>
  <c r="O80" i="1"/>
  <c r="N81" i="1"/>
  <c r="O81" i="1"/>
  <c r="N82" i="1"/>
  <c r="O82" i="1"/>
  <c r="N83" i="1"/>
  <c r="O83" i="1"/>
  <c r="N84" i="1"/>
  <c r="O84" i="1"/>
  <c r="N85" i="1"/>
  <c r="O85" i="1"/>
  <c r="N100" i="1"/>
  <c r="O100" i="1"/>
  <c r="N87" i="1"/>
  <c r="O87" i="1"/>
  <c r="N88" i="1"/>
  <c r="O88" i="1"/>
  <c r="N89" i="1"/>
  <c r="O89" i="1"/>
  <c r="N90" i="1"/>
  <c r="O90" i="1"/>
  <c r="N91" i="1"/>
  <c r="O91" i="1"/>
  <c r="N92" i="1"/>
  <c r="O92" i="1"/>
  <c r="N93" i="1"/>
  <c r="O93" i="1"/>
  <c r="N101" i="1"/>
  <c r="O101" i="1"/>
  <c r="N95" i="1"/>
  <c r="O95" i="1"/>
  <c r="N96" i="1"/>
  <c r="O96" i="1"/>
  <c r="N97" i="1"/>
  <c r="O97" i="1"/>
  <c r="N98" i="1"/>
  <c r="O98" i="1"/>
  <c r="N112" i="1"/>
  <c r="O112" i="1"/>
  <c r="N114" i="1"/>
  <c r="O114" i="1"/>
  <c r="N119" i="1"/>
  <c r="O119" i="1"/>
  <c r="N102" i="1"/>
  <c r="O102" i="1"/>
  <c r="N103" i="1"/>
  <c r="O103" i="1"/>
  <c r="N104" i="1"/>
  <c r="O104" i="1"/>
  <c r="N105" i="1"/>
  <c r="O105" i="1"/>
  <c r="N106" i="1"/>
  <c r="O106" i="1"/>
  <c r="N107" i="1"/>
  <c r="O107" i="1"/>
  <c r="N108" i="1"/>
  <c r="O108" i="1"/>
  <c r="N109" i="1"/>
  <c r="O109" i="1"/>
  <c r="N110" i="1"/>
  <c r="O110" i="1"/>
  <c r="N111" i="1"/>
  <c r="O111" i="1"/>
  <c r="N120" i="1"/>
  <c r="O120" i="1"/>
  <c r="N113" i="1"/>
  <c r="O113" i="1"/>
  <c r="N121" i="1"/>
  <c r="O121" i="1"/>
  <c r="N115" i="1"/>
  <c r="O115" i="1"/>
  <c r="N116" i="1"/>
  <c r="O116" i="1"/>
  <c r="N117" i="1"/>
  <c r="O117" i="1"/>
  <c r="N118" i="1"/>
  <c r="O118" i="1"/>
  <c r="N123" i="1"/>
  <c r="O123" i="1"/>
  <c r="N124" i="1"/>
  <c r="O124" i="1"/>
  <c r="N10" i="1"/>
  <c r="O10" i="1"/>
  <c r="N122" i="1"/>
  <c r="O122" i="1"/>
  <c r="N21" i="1"/>
  <c r="O21" i="1"/>
  <c r="N49" i="1"/>
  <c r="O49" i="1"/>
  <c r="O3" i="1"/>
  <c r="N3" i="1"/>
  <c r="C91" i="11"/>
  <c r="D91" i="11"/>
  <c r="E91" i="11" s="1"/>
  <c r="C92" i="11"/>
  <c r="D92" i="11"/>
  <c r="E92" i="11" s="1"/>
  <c r="C93" i="11"/>
  <c r="D93" i="11"/>
  <c r="C94" i="11"/>
  <c r="D94" i="11"/>
  <c r="C95" i="11"/>
  <c r="D95" i="11"/>
  <c r="E95" i="11" s="1"/>
  <c r="C96" i="11"/>
  <c r="D96" i="11"/>
  <c r="E96" i="11" s="1"/>
  <c r="C97" i="11"/>
  <c r="D97" i="11"/>
  <c r="E97" i="11" s="1"/>
  <c r="C98" i="11"/>
  <c r="D98" i="11"/>
  <c r="C99" i="11"/>
  <c r="D99" i="11"/>
  <c r="E99" i="11" s="1"/>
  <c r="C100" i="11"/>
  <c r="D100" i="11"/>
  <c r="E100" i="11" s="1"/>
  <c r="C101" i="11"/>
  <c r="D101" i="11"/>
  <c r="E101" i="11" s="1"/>
  <c r="C102" i="11"/>
  <c r="D102" i="11"/>
  <c r="C103" i="11"/>
  <c r="D103" i="11"/>
  <c r="C104" i="11"/>
  <c r="D104" i="11"/>
  <c r="E104" i="11" s="1"/>
  <c r="C105" i="11"/>
  <c r="D105" i="11"/>
  <c r="E105" i="11" s="1"/>
  <c r="C106" i="11"/>
  <c r="D106" i="11"/>
  <c r="C107" i="11"/>
  <c r="D107" i="11"/>
  <c r="E107" i="11" s="1"/>
  <c r="C108" i="11"/>
  <c r="D108" i="11"/>
  <c r="E108" i="11" s="1"/>
  <c r="C109" i="11"/>
  <c r="D109" i="11"/>
  <c r="C110" i="11"/>
  <c r="D110" i="11"/>
  <c r="C111" i="11"/>
  <c r="D111" i="11"/>
  <c r="E111" i="11" s="1"/>
  <c r="C112" i="11"/>
  <c r="D112" i="11"/>
  <c r="E112" i="11" s="1"/>
  <c r="C113" i="11"/>
  <c r="D113" i="11"/>
  <c r="E113" i="11" s="1"/>
  <c r="C114" i="11"/>
  <c r="D114" i="11"/>
  <c r="C115" i="11"/>
  <c r="D115" i="11"/>
  <c r="E115" i="11" s="1"/>
  <c r="C116" i="11"/>
  <c r="D116" i="11"/>
  <c r="E116" i="11" s="1"/>
  <c r="C117" i="11"/>
  <c r="D117" i="11"/>
  <c r="E117" i="11" s="1"/>
  <c r="C118" i="11"/>
  <c r="D118" i="11"/>
  <c r="E118" i="11" s="1"/>
  <c r="C119" i="11"/>
  <c r="D119" i="11"/>
  <c r="C120" i="11"/>
  <c r="D120" i="11"/>
  <c r="E120" i="11" s="1"/>
  <c r="C121" i="11"/>
  <c r="D121" i="11"/>
  <c r="E121" i="11" s="1"/>
  <c r="C122" i="11"/>
  <c r="D122" i="11"/>
  <c r="C123" i="11"/>
  <c r="D123" i="11"/>
  <c r="E123" i="11" s="1"/>
  <c r="D90" i="11"/>
  <c r="C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90" i="11"/>
  <c r="I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2" i="11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B3" i="12"/>
  <c r="C3" i="12"/>
  <c r="D3" i="12"/>
  <c r="B4" i="12"/>
  <c r="C4" i="12"/>
  <c r="D4" i="12"/>
  <c r="B5" i="12"/>
  <c r="C5" i="12"/>
  <c r="D5" i="12"/>
  <c r="B6" i="12"/>
  <c r="C6" i="12"/>
  <c r="D6" i="12"/>
  <c r="B7" i="12"/>
  <c r="C7" i="12"/>
  <c r="D7" i="12"/>
  <c r="B8" i="12"/>
  <c r="C8" i="12"/>
  <c r="D8" i="12"/>
  <c r="B9" i="12"/>
  <c r="C9" i="12"/>
  <c r="D9" i="12"/>
  <c r="B10" i="12"/>
  <c r="C10" i="12"/>
  <c r="D10" i="12"/>
  <c r="B11" i="12"/>
  <c r="C11" i="12"/>
  <c r="D11" i="12"/>
  <c r="B12" i="12"/>
  <c r="C12" i="12"/>
  <c r="D12" i="12"/>
  <c r="B13" i="12"/>
  <c r="C13" i="12"/>
  <c r="D13" i="12"/>
  <c r="B14" i="12"/>
  <c r="C14" i="12"/>
  <c r="D14" i="12"/>
  <c r="B15" i="12"/>
  <c r="C15" i="12"/>
  <c r="D15" i="12"/>
  <c r="B16" i="12"/>
  <c r="C16" i="12"/>
  <c r="D16" i="12"/>
  <c r="B17" i="12"/>
  <c r="C17" i="12"/>
  <c r="D17" i="12"/>
  <c r="B18" i="12"/>
  <c r="C18" i="12"/>
  <c r="D18" i="12"/>
  <c r="B19" i="12"/>
  <c r="C19" i="12"/>
  <c r="D19" i="12"/>
  <c r="B20" i="12"/>
  <c r="C20" i="12"/>
  <c r="D20" i="12"/>
  <c r="B21" i="12"/>
  <c r="C21" i="12"/>
  <c r="D21" i="12"/>
  <c r="B22" i="12"/>
  <c r="C22" i="12"/>
  <c r="D22" i="12"/>
  <c r="B23" i="12"/>
  <c r="C23" i="12"/>
  <c r="D23" i="12"/>
  <c r="B24" i="12"/>
  <c r="C24" i="12"/>
  <c r="D24" i="12"/>
  <c r="B25" i="12"/>
  <c r="C25" i="12"/>
  <c r="D25" i="12"/>
  <c r="B26" i="12"/>
  <c r="C26" i="12"/>
  <c r="D26" i="12"/>
  <c r="B27" i="12"/>
  <c r="C27" i="12"/>
  <c r="D27" i="12"/>
  <c r="B28" i="12"/>
  <c r="C28" i="12"/>
  <c r="D28" i="12"/>
  <c r="B29" i="12"/>
  <c r="C29" i="12"/>
  <c r="D29" i="12"/>
  <c r="B30" i="12"/>
  <c r="C30" i="12"/>
  <c r="D30" i="12"/>
  <c r="B31" i="12"/>
  <c r="C31" i="12"/>
  <c r="D31" i="12"/>
  <c r="B32" i="12"/>
  <c r="C32" i="12"/>
  <c r="D32" i="12"/>
  <c r="B33" i="12"/>
  <c r="C33" i="12"/>
  <c r="D33" i="12"/>
  <c r="B34" i="12"/>
  <c r="C34" i="12"/>
  <c r="D34" i="12"/>
  <c r="B35" i="12"/>
  <c r="C35" i="12"/>
  <c r="D35" i="12"/>
  <c r="B36" i="12"/>
  <c r="C36" i="12"/>
  <c r="D36" i="12"/>
  <c r="B37" i="12"/>
  <c r="C37" i="12"/>
  <c r="D37" i="12"/>
  <c r="B38" i="12"/>
  <c r="C38" i="12"/>
  <c r="D38" i="12"/>
  <c r="B39" i="12"/>
  <c r="C39" i="12"/>
  <c r="D39" i="12"/>
  <c r="B40" i="12"/>
  <c r="C40" i="12"/>
  <c r="D40" i="12"/>
  <c r="B41" i="12"/>
  <c r="C41" i="12"/>
  <c r="D41" i="12"/>
  <c r="B42" i="12"/>
  <c r="C42" i="12"/>
  <c r="D42" i="12"/>
  <c r="B43" i="12"/>
  <c r="C43" i="12"/>
  <c r="D43" i="12"/>
  <c r="B44" i="12"/>
  <c r="C44" i="12"/>
  <c r="D44" i="12"/>
  <c r="B45" i="12"/>
  <c r="C45" i="12"/>
  <c r="D45" i="12"/>
  <c r="B46" i="12"/>
  <c r="C46" i="12"/>
  <c r="D46" i="12"/>
  <c r="B47" i="12"/>
  <c r="C47" i="12"/>
  <c r="D47" i="12"/>
  <c r="B48" i="12"/>
  <c r="C48" i="12"/>
  <c r="D48" i="12"/>
  <c r="B49" i="12"/>
  <c r="C49" i="12"/>
  <c r="D49" i="12"/>
  <c r="B50" i="12"/>
  <c r="C50" i="12"/>
  <c r="D50" i="12"/>
  <c r="B51" i="12"/>
  <c r="C51" i="12"/>
  <c r="D51" i="12"/>
  <c r="B52" i="12"/>
  <c r="C52" i="12"/>
  <c r="D52" i="12"/>
  <c r="B53" i="12"/>
  <c r="C53" i="12"/>
  <c r="D53" i="12"/>
  <c r="B54" i="12"/>
  <c r="C54" i="12"/>
  <c r="D54" i="12"/>
  <c r="B55" i="12"/>
  <c r="C55" i="12"/>
  <c r="D55" i="12"/>
  <c r="B56" i="12"/>
  <c r="C56" i="12"/>
  <c r="D56" i="12"/>
  <c r="B57" i="12"/>
  <c r="C57" i="12"/>
  <c r="D57" i="12"/>
  <c r="B58" i="12"/>
  <c r="C58" i="12"/>
  <c r="D58" i="12"/>
  <c r="B59" i="12"/>
  <c r="C59" i="12"/>
  <c r="D59" i="12"/>
  <c r="B60" i="12"/>
  <c r="C60" i="12"/>
  <c r="D60" i="12"/>
  <c r="B61" i="12"/>
  <c r="C61" i="12"/>
  <c r="D61" i="12"/>
  <c r="B62" i="12"/>
  <c r="C62" i="12"/>
  <c r="D62" i="12"/>
  <c r="B63" i="12"/>
  <c r="C63" i="12"/>
  <c r="D63" i="12"/>
  <c r="B64" i="12"/>
  <c r="C64" i="12"/>
  <c r="D64" i="12"/>
  <c r="B65" i="12"/>
  <c r="C65" i="12"/>
  <c r="D65" i="12"/>
  <c r="B66" i="12"/>
  <c r="C66" i="12"/>
  <c r="D66" i="12"/>
  <c r="B67" i="12"/>
  <c r="C67" i="12"/>
  <c r="D67" i="12"/>
  <c r="B68" i="12"/>
  <c r="C68" i="12"/>
  <c r="D68" i="12"/>
  <c r="B69" i="12"/>
  <c r="C69" i="12"/>
  <c r="D69" i="12"/>
  <c r="B70" i="12"/>
  <c r="C70" i="12"/>
  <c r="D70" i="12"/>
  <c r="B71" i="12"/>
  <c r="C71" i="12"/>
  <c r="D71" i="12"/>
  <c r="B72" i="12"/>
  <c r="C72" i="12"/>
  <c r="D72" i="12"/>
  <c r="B73" i="12"/>
  <c r="C73" i="12"/>
  <c r="D73" i="12"/>
  <c r="B74" i="12"/>
  <c r="C74" i="12"/>
  <c r="D74" i="12"/>
  <c r="B75" i="12"/>
  <c r="C75" i="12"/>
  <c r="D75" i="12"/>
  <c r="B76" i="12"/>
  <c r="C76" i="12"/>
  <c r="D76" i="12"/>
  <c r="B77" i="12"/>
  <c r="C77" i="12"/>
  <c r="D77" i="12"/>
  <c r="B78" i="12"/>
  <c r="C78" i="12"/>
  <c r="D78" i="12"/>
  <c r="B79" i="12"/>
  <c r="C79" i="12"/>
  <c r="D79" i="12"/>
  <c r="B80" i="12"/>
  <c r="C80" i="12"/>
  <c r="D80" i="12"/>
  <c r="B81" i="12"/>
  <c r="C81" i="12"/>
  <c r="D81" i="12"/>
  <c r="B82" i="12"/>
  <c r="C82" i="12"/>
  <c r="D82" i="12"/>
  <c r="B83" i="12"/>
  <c r="C83" i="12"/>
  <c r="D83" i="12"/>
  <c r="B84" i="12"/>
  <c r="C84" i="12"/>
  <c r="D84" i="12"/>
  <c r="B85" i="12"/>
  <c r="C85" i="12"/>
  <c r="D85" i="12"/>
  <c r="B86" i="12"/>
  <c r="C86" i="12"/>
  <c r="D86" i="12"/>
  <c r="B87" i="12"/>
  <c r="C87" i="12"/>
  <c r="D87" i="12"/>
  <c r="B88" i="12"/>
  <c r="C88" i="12"/>
  <c r="D88" i="12"/>
  <c r="B89" i="12"/>
  <c r="C89" i="12"/>
  <c r="D89" i="12"/>
  <c r="B90" i="12"/>
  <c r="C90" i="12"/>
  <c r="D90" i="12"/>
  <c r="B91" i="12"/>
  <c r="C91" i="12"/>
  <c r="D91" i="12"/>
  <c r="B92" i="12"/>
  <c r="C92" i="12"/>
  <c r="D92" i="12"/>
  <c r="B93" i="12"/>
  <c r="C93" i="12"/>
  <c r="D93" i="12"/>
  <c r="B94" i="12"/>
  <c r="C94" i="12"/>
  <c r="D94" i="12"/>
  <c r="B95" i="12"/>
  <c r="C95" i="12"/>
  <c r="D95" i="12"/>
  <c r="B96" i="12"/>
  <c r="C96" i="12"/>
  <c r="D96" i="12"/>
  <c r="B97" i="12"/>
  <c r="C97" i="12"/>
  <c r="D97" i="12"/>
  <c r="B98" i="12"/>
  <c r="C98" i="12"/>
  <c r="D98" i="12"/>
  <c r="B99" i="12"/>
  <c r="C99" i="12"/>
  <c r="D99" i="12"/>
  <c r="B100" i="12"/>
  <c r="C100" i="12"/>
  <c r="D100" i="12"/>
  <c r="B101" i="12"/>
  <c r="C101" i="12"/>
  <c r="D101" i="12"/>
  <c r="B102" i="12"/>
  <c r="C102" i="12"/>
  <c r="D102" i="12"/>
  <c r="B103" i="12"/>
  <c r="C103" i="12"/>
  <c r="D103" i="12"/>
  <c r="B104" i="12"/>
  <c r="C104" i="12"/>
  <c r="D104" i="12"/>
  <c r="B105" i="12"/>
  <c r="C105" i="12"/>
  <c r="D105" i="12"/>
  <c r="B106" i="12"/>
  <c r="C106" i="12"/>
  <c r="D106" i="12"/>
  <c r="B107" i="12"/>
  <c r="C107" i="12"/>
  <c r="D107" i="12"/>
  <c r="B108" i="12"/>
  <c r="C108" i="12"/>
  <c r="D108" i="12"/>
  <c r="B109" i="12"/>
  <c r="C109" i="12"/>
  <c r="D109" i="12"/>
  <c r="B110" i="12"/>
  <c r="C110" i="12"/>
  <c r="D110" i="12"/>
  <c r="B111" i="12"/>
  <c r="C111" i="12"/>
  <c r="D111" i="12"/>
  <c r="B112" i="12"/>
  <c r="C112" i="12"/>
  <c r="D112" i="12"/>
  <c r="B113" i="12"/>
  <c r="C113" i="12"/>
  <c r="D113" i="12"/>
  <c r="B114" i="12"/>
  <c r="C114" i="12"/>
  <c r="D114" i="12"/>
  <c r="B115" i="12"/>
  <c r="C115" i="12"/>
  <c r="D115" i="12"/>
  <c r="B116" i="12"/>
  <c r="C116" i="12"/>
  <c r="D116" i="12"/>
  <c r="B117" i="12"/>
  <c r="C117" i="12"/>
  <c r="D117" i="12"/>
  <c r="B118" i="12"/>
  <c r="C118" i="12"/>
  <c r="D118" i="12"/>
  <c r="B119" i="12"/>
  <c r="C119" i="12"/>
  <c r="D119" i="12"/>
  <c r="B120" i="12"/>
  <c r="C120" i="12"/>
  <c r="D120" i="12"/>
  <c r="B121" i="12"/>
  <c r="C121" i="12"/>
  <c r="D121" i="12"/>
  <c r="B122" i="12"/>
  <c r="C122" i="12"/>
  <c r="D122" i="12"/>
  <c r="B123" i="12"/>
  <c r="C123" i="12"/>
  <c r="D123" i="12"/>
  <c r="D2" i="12"/>
  <c r="C2" i="12"/>
  <c r="B2" i="12"/>
  <c r="F3" i="11"/>
  <c r="G3" i="11"/>
  <c r="H3" i="11"/>
  <c r="F4" i="11"/>
  <c r="G4" i="11"/>
  <c r="H4" i="11"/>
  <c r="F5" i="11"/>
  <c r="G5" i="11"/>
  <c r="H5" i="11"/>
  <c r="F6" i="11"/>
  <c r="G6" i="11"/>
  <c r="H6" i="11"/>
  <c r="F7" i="11"/>
  <c r="G7" i="11"/>
  <c r="H7" i="11"/>
  <c r="F8" i="11"/>
  <c r="G8" i="11"/>
  <c r="H8" i="11"/>
  <c r="F9" i="11"/>
  <c r="G9" i="11"/>
  <c r="H9" i="11"/>
  <c r="F10" i="11"/>
  <c r="G10" i="11"/>
  <c r="H10" i="11"/>
  <c r="F11" i="11"/>
  <c r="G11" i="11"/>
  <c r="H11" i="11"/>
  <c r="F12" i="11"/>
  <c r="G12" i="11"/>
  <c r="H12" i="11"/>
  <c r="F13" i="11"/>
  <c r="G13" i="11"/>
  <c r="H13" i="11"/>
  <c r="F14" i="11"/>
  <c r="G14" i="11"/>
  <c r="H14" i="11"/>
  <c r="F15" i="11"/>
  <c r="G15" i="11"/>
  <c r="H15" i="11"/>
  <c r="F16" i="11"/>
  <c r="G16" i="11"/>
  <c r="H16" i="11"/>
  <c r="F17" i="11"/>
  <c r="G17" i="11"/>
  <c r="H17" i="11"/>
  <c r="F18" i="11"/>
  <c r="G18" i="11"/>
  <c r="H18" i="11"/>
  <c r="F19" i="11"/>
  <c r="G19" i="11"/>
  <c r="H19" i="11"/>
  <c r="F20" i="11"/>
  <c r="G20" i="11"/>
  <c r="H20" i="11"/>
  <c r="F21" i="11"/>
  <c r="G21" i="11"/>
  <c r="H21" i="11"/>
  <c r="F22" i="11"/>
  <c r="G22" i="11"/>
  <c r="H22" i="11"/>
  <c r="F23" i="11"/>
  <c r="G23" i="11"/>
  <c r="H23" i="11"/>
  <c r="F24" i="11"/>
  <c r="G24" i="11"/>
  <c r="H24" i="11"/>
  <c r="F25" i="11"/>
  <c r="G25" i="11"/>
  <c r="H25" i="11"/>
  <c r="F26" i="11"/>
  <c r="G26" i="11"/>
  <c r="H26" i="11"/>
  <c r="F27" i="11"/>
  <c r="G27" i="11"/>
  <c r="H27" i="11"/>
  <c r="F28" i="11"/>
  <c r="G28" i="11"/>
  <c r="H28" i="11"/>
  <c r="F29" i="11"/>
  <c r="G29" i="11"/>
  <c r="H29" i="11"/>
  <c r="F30" i="11"/>
  <c r="G30" i="11"/>
  <c r="H30" i="11"/>
  <c r="F31" i="11"/>
  <c r="G31" i="11"/>
  <c r="H31" i="11"/>
  <c r="F32" i="11"/>
  <c r="G32" i="11"/>
  <c r="H32" i="11"/>
  <c r="F33" i="11"/>
  <c r="G33" i="11"/>
  <c r="H33" i="11"/>
  <c r="F34" i="11"/>
  <c r="G34" i="11"/>
  <c r="H34" i="11"/>
  <c r="F35" i="11"/>
  <c r="G35" i="11"/>
  <c r="H35" i="11"/>
  <c r="F36" i="11"/>
  <c r="G36" i="11"/>
  <c r="H36" i="11"/>
  <c r="F37" i="11"/>
  <c r="G37" i="11"/>
  <c r="H37" i="11"/>
  <c r="F38" i="11"/>
  <c r="G38" i="11"/>
  <c r="H38" i="11"/>
  <c r="F39" i="11"/>
  <c r="G39" i="11"/>
  <c r="H39" i="11"/>
  <c r="F40" i="11"/>
  <c r="G40" i="11"/>
  <c r="H40" i="11"/>
  <c r="F41" i="11"/>
  <c r="G41" i="11"/>
  <c r="H41" i="11"/>
  <c r="F42" i="11"/>
  <c r="G42" i="11"/>
  <c r="H42" i="11"/>
  <c r="F43" i="11"/>
  <c r="G43" i="11"/>
  <c r="H43" i="11"/>
  <c r="F44" i="11"/>
  <c r="G44" i="11"/>
  <c r="H44" i="11"/>
  <c r="F45" i="11"/>
  <c r="G45" i="11"/>
  <c r="H45" i="11"/>
  <c r="F46" i="11"/>
  <c r="G46" i="11"/>
  <c r="H46" i="11"/>
  <c r="F47" i="11"/>
  <c r="G47" i="11"/>
  <c r="H47" i="11"/>
  <c r="F48" i="11"/>
  <c r="G48" i="11"/>
  <c r="H48" i="11"/>
  <c r="F49" i="11"/>
  <c r="G49" i="11"/>
  <c r="H49" i="11"/>
  <c r="F50" i="11"/>
  <c r="G50" i="11"/>
  <c r="H50" i="11"/>
  <c r="F51" i="11"/>
  <c r="G51" i="11"/>
  <c r="H51" i="11"/>
  <c r="F52" i="11"/>
  <c r="G52" i="11"/>
  <c r="H52" i="11"/>
  <c r="F53" i="11"/>
  <c r="G53" i="11"/>
  <c r="H53" i="11"/>
  <c r="F54" i="11"/>
  <c r="G54" i="11"/>
  <c r="H54" i="11"/>
  <c r="F55" i="11"/>
  <c r="G55" i="11"/>
  <c r="H55" i="11"/>
  <c r="F56" i="11"/>
  <c r="G56" i="11"/>
  <c r="H56" i="11"/>
  <c r="F57" i="11"/>
  <c r="G57" i="11"/>
  <c r="H57" i="11"/>
  <c r="F58" i="11"/>
  <c r="G58" i="11"/>
  <c r="H58" i="11"/>
  <c r="F59" i="11"/>
  <c r="G59" i="11"/>
  <c r="H59" i="11"/>
  <c r="F60" i="11"/>
  <c r="G60" i="11"/>
  <c r="H60" i="11"/>
  <c r="F61" i="11"/>
  <c r="G61" i="11"/>
  <c r="H61" i="11"/>
  <c r="F62" i="11"/>
  <c r="G62" i="11"/>
  <c r="H62" i="11"/>
  <c r="F63" i="11"/>
  <c r="G63" i="11"/>
  <c r="H63" i="11"/>
  <c r="F64" i="11"/>
  <c r="G64" i="11"/>
  <c r="H64" i="11"/>
  <c r="F65" i="11"/>
  <c r="G65" i="11"/>
  <c r="H65" i="11"/>
  <c r="F66" i="11"/>
  <c r="G66" i="11"/>
  <c r="H66" i="11"/>
  <c r="F67" i="11"/>
  <c r="G67" i="11"/>
  <c r="H67" i="11"/>
  <c r="F68" i="11"/>
  <c r="G68" i="11"/>
  <c r="H68" i="11"/>
  <c r="F69" i="11"/>
  <c r="G69" i="11"/>
  <c r="H69" i="11"/>
  <c r="F70" i="11"/>
  <c r="G70" i="11"/>
  <c r="H70" i="11"/>
  <c r="F71" i="11"/>
  <c r="G71" i="11"/>
  <c r="H71" i="11"/>
  <c r="F72" i="11"/>
  <c r="G72" i="11"/>
  <c r="H72" i="11"/>
  <c r="F73" i="11"/>
  <c r="G73" i="11"/>
  <c r="H73" i="11"/>
  <c r="F74" i="11"/>
  <c r="G74" i="11"/>
  <c r="H74" i="11"/>
  <c r="F75" i="11"/>
  <c r="G75" i="11"/>
  <c r="H75" i="11"/>
  <c r="F76" i="11"/>
  <c r="G76" i="11"/>
  <c r="H76" i="11"/>
  <c r="F77" i="11"/>
  <c r="G77" i="11"/>
  <c r="H77" i="11"/>
  <c r="F78" i="11"/>
  <c r="G78" i="11"/>
  <c r="H78" i="11"/>
  <c r="F79" i="11"/>
  <c r="G79" i="11"/>
  <c r="H79" i="11"/>
  <c r="F80" i="11"/>
  <c r="G80" i="11"/>
  <c r="H80" i="11"/>
  <c r="F81" i="11"/>
  <c r="G81" i="11"/>
  <c r="H81" i="11"/>
  <c r="F82" i="11"/>
  <c r="G82" i="11"/>
  <c r="H82" i="11"/>
  <c r="F83" i="11"/>
  <c r="G83" i="11"/>
  <c r="H83" i="11"/>
  <c r="F84" i="11"/>
  <c r="G84" i="11"/>
  <c r="H84" i="11"/>
  <c r="F85" i="11"/>
  <c r="G85" i="11"/>
  <c r="H85" i="11"/>
  <c r="F86" i="11"/>
  <c r="G86" i="11"/>
  <c r="H86" i="11"/>
  <c r="F87" i="11"/>
  <c r="G87" i="11"/>
  <c r="H87" i="11"/>
  <c r="F88" i="11"/>
  <c r="G88" i="11"/>
  <c r="H88" i="11"/>
  <c r="F89" i="11"/>
  <c r="G89" i="11"/>
  <c r="H89" i="11"/>
  <c r="F90" i="11"/>
  <c r="G90" i="11"/>
  <c r="H90" i="11"/>
  <c r="F91" i="11"/>
  <c r="G91" i="11"/>
  <c r="H91" i="11"/>
  <c r="F92" i="11"/>
  <c r="G92" i="11"/>
  <c r="H92" i="11"/>
  <c r="F93" i="11"/>
  <c r="G93" i="11"/>
  <c r="H93" i="11"/>
  <c r="F94" i="11"/>
  <c r="G94" i="11"/>
  <c r="H94" i="11"/>
  <c r="F95" i="11"/>
  <c r="G95" i="11"/>
  <c r="H95" i="11"/>
  <c r="F96" i="11"/>
  <c r="G96" i="11"/>
  <c r="H96" i="11"/>
  <c r="F97" i="11"/>
  <c r="G97" i="11"/>
  <c r="H97" i="11"/>
  <c r="F98" i="11"/>
  <c r="G98" i="11"/>
  <c r="H98" i="11"/>
  <c r="F99" i="11"/>
  <c r="G99" i="11"/>
  <c r="H99" i="11"/>
  <c r="F100" i="11"/>
  <c r="G100" i="11"/>
  <c r="H100" i="11"/>
  <c r="F101" i="11"/>
  <c r="G101" i="11"/>
  <c r="H101" i="11"/>
  <c r="F102" i="11"/>
  <c r="G102" i="11"/>
  <c r="H102" i="11"/>
  <c r="F103" i="11"/>
  <c r="G103" i="11"/>
  <c r="H103" i="11"/>
  <c r="F104" i="11"/>
  <c r="G104" i="11"/>
  <c r="H104" i="11"/>
  <c r="F105" i="11"/>
  <c r="G105" i="11"/>
  <c r="H105" i="11"/>
  <c r="F106" i="11"/>
  <c r="G106" i="11"/>
  <c r="H106" i="11"/>
  <c r="F107" i="11"/>
  <c r="G107" i="11"/>
  <c r="H107" i="11"/>
  <c r="F108" i="11"/>
  <c r="G108" i="11"/>
  <c r="H108" i="11"/>
  <c r="F109" i="11"/>
  <c r="G109" i="11"/>
  <c r="H109" i="11"/>
  <c r="F110" i="11"/>
  <c r="G110" i="11"/>
  <c r="H110" i="11"/>
  <c r="F111" i="11"/>
  <c r="G111" i="11"/>
  <c r="H111" i="11"/>
  <c r="F112" i="11"/>
  <c r="G112" i="11"/>
  <c r="H112" i="11"/>
  <c r="F113" i="11"/>
  <c r="G113" i="11"/>
  <c r="H113" i="11"/>
  <c r="F114" i="11"/>
  <c r="G114" i="11"/>
  <c r="H114" i="11"/>
  <c r="F115" i="11"/>
  <c r="G115" i="11"/>
  <c r="H115" i="11"/>
  <c r="F116" i="11"/>
  <c r="G116" i="11"/>
  <c r="H116" i="11"/>
  <c r="F117" i="11"/>
  <c r="G117" i="11"/>
  <c r="H117" i="11"/>
  <c r="F118" i="11"/>
  <c r="G118" i="11"/>
  <c r="H118" i="11"/>
  <c r="F119" i="11"/>
  <c r="G119" i="11"/>
  <c r="H119" i="11"/>
  <c r="F120" i="11"/>
  <c r="G120" i="11"/>
  <c r="H120" i="11"/>
  <c r="F121" i="11"/>
  <c r="G121" i="11"/>
  <c r="H121" i="11"/>
  <c r="F122" i="11"/>
  <c r="G122" i="11"/>
  <c r="H122" i="11"/>
  <c r="F123" i="11"/>
  <c r="G123" i="11"/>
  <c r="H123" i="11"/>
  <c r="H2" i="11"/>
  <c r="G2" i="11"/>
  <c r="F2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3" i="11"/>
  <c r="E94" i="11"/>
  <c r="E98" i="11"/>
  <c r="E102" i="11"/>
  <c r="E103" i="11"/>
  <c r="E106" i="11"/>
  <c r="E109" i="11"/>
  <c r="E110" i="11"/>
  <c r="E114" i="11"/>
  <c r="E119" i="11"/>
  <c r="E122" i="11"/>
  <c r="E2" i="11"/>
  <c r="B3" i="11"/>
  <c r="C3" i="11"/>
  <c r="D3" i="11"/>
  <c r="B4" i="11"/>
  <c r="C4" i="11"/>
  <c r="D4" i="11"/>
  <c r="B5" i="11"/>
  <c r="C5" i="11"/>
  <c r="D5" i="11"/>
  <c r="B6" i="11"/>
  <c r="C6" i="11"/>
  <c r="D6" i="11"/>
  <c r="B7" i="11"/>
  <c r="C7" i="11"/>
  <c r="D7" i="11"/>
  <c r="B8" i="11"/>
  <c r="C8" i="11"/>
  <c r="D8" i="11"/>
  <c r="B9" i="11"/>
  <c r="C9" i="11"/>
  <c r="D9" i="11"/>
  <c r="B10" i="11"/>
  <c r="C10" i="11"/>
  <c r="D10" i="11"/>
  <c r="B11" i="11"/>
  <c r="C11" i="11"/>
  <c r="D11" i="11"/>
  <c r="B12" i="11"/>
  <c r="C12" i="11"/>
  <c r="D12" i="11"/>
  <c r="B13" i="11"/>
  <c r="C13" i="11"/>
  <c r="D13" i="11"/>
  <c r="B14" i="11"/>
  <c r="C14" i="11"/>
  <c r="D14" i="11"/>
  <c r="B15" i="11"/>
  <c r="C15" i="11"/>
  <c r="D15" i="11"/>
  <c r="B16" i="11"/>
  <c r="C16" i="11"/>
  <c r="D16" i="11"/>
  <c r="B17" i="11"/>
  <c r="C17" i="11"/>
  <c r="D17" i="11"/>
  <c r="B18" i="11"/>
  <c r="C18" i="11"/>
  <c r="D18" i="11"/>
  <c r="B19" i="11"/>
  <c r="C19" i="11"/>
  <c r="D19" i="11"/>
  <c r="B20" i="11"/>
  <c r="C20" i="11"/>
  <c r="D20" i="11"/>
  <c r="B21" i="11"/>
  <c r="C21" i="11"/>
  <c r="D21" i="11"/>
  <c r="B22" i="11"/>
  <c r="C22" i="11"/>
  <c r="D22" i="11"/>
  <c r="B23" i="11"/>
  <c r="C23" i="11"/>
  <c r="D23" i="11"/>
  <c r="B24" i="11"/>
  <c r="C24" i="11"/>
  <c r="D24" i="11"/>
  <c r="B25" i="11"/>
  <c r="C25" i="11"/>
  <c r="D25" i="11"/>
  <c r="B26" i="11"/>
  <c r="C26" i="11"/>
  <c r="D26" i="11"/>
  <c r="B27" i="11"/>
  <c r="C27" i="11"/>
  <c r="D27" i="11"/>
  <c r="B28" i="11"/>
  <c r="C28" i="11"/>
  <c r="D28" i="11"/>
  <c r="B29" i="11"/>
  <c r="C29" i="11"/>
  <c r="D29" i="11"/>
  <c r="B30" i="11"/>
  <c r="C30" i="11"/>
  <c r="D30" i="11"/>
  <c r="B31" i="11"/>
  <c r="C31" i="11"/>
  <c r="D31" i="11"/>
  <c r="B32" i="11"/>
  <c r="C32" i="11"/>
  <c r="D32" i="11"/>
  <c r="B33" i="11"/>
  <c r="C33" i="11"/>
  <c r="D33" i="11"/>
  <c r="B34" i="11"/>
  <c r="C34" i="11"/>
  <c r="D34" i="11"/>
  <c r="B35" i="11"/>
  <c r="C35" i="11"/>
  <c r="D35" i="11"/>
  <c r="B36" i="11"/>
  <c r="C36" i="11"/>
  <c r="D36" i="11"/>
  <c r="B37" i="11"/>
  <c r="C37" i="11"/>
  <c r="D37" i="11"/>
  <c r="B38" i="11"/>
  <c r="C38" i="11"/>
  <c r="D38" i="11"/>
  <c r="B39" i="11"/>
  <c r="C39" i="11"/>
  <c r="D39" i="11"/>
  <c r="B40" i="11"/>
  <c r="C40" i="11"/>
  <c r="D40" i="11"/>
  <c r="B41" i="11"/>
  <c r="C41" i="11"/>
  <c r="D41" i="11"/>
  <c r="B42" i="11"/>
  <c r="C42" i="11"/>
  <c r="D42" i="11"/>
  <c r="B43" i="11"/>
  <c r="C43" i="11"/>
  <c r="D43" i="11"/>
  <c r="B44" i="11"/>
  <c r="C44" i="11"/>
  <c r="D44" i="11"/>
  <c r="B45" i="11"/>
  <c r="C45" i="11"/>
  <c r="D45" i="11"/>
  <c r="B46" i="11"/>
  <c r="C46" i="11"/>
  <c r="D46" i="11"/>
  <c r="B47" i="11"/>
  <c r="C47" i="11"/>
  <c r="D47" i="11"/>
  <c r="B48" i="11"/>
  <c r="C48" i="11"/>
  <c r="D48" i="11"/>
  <c r="B49" i="11"/>
  <c r="C49" i="11"/>
  <c r="D49" i="11"/>
  <c r="B50" i="11"/>
  <c r="C50" i="11"/>
  <c r="D50" i="11"/>
  <c r="B51" i="11"/>
  <c r="C51" i="11"/>
  <c r="D51" i="11"/>
  <c r="B52" i="11"/>
  <c r="C52" i="11"/>
  <c r="D52" i="11"/>
  <c r="B53" i="11"/>
  <c r="C53" i="11"/>
  <c r="D53" i="11"/>
  <c r="B54" i="11"/>
  <c r="C54" i="11"/>
  <c r="D54" i="11"/>
  <c r="B55" i="11"/>
  <c r="C55" i="11"/>
  <c r="D55" i="11"/>
  <c r="B56" i="11"/>
  <c r="C56" i="11"/>
  <c r="D56" i="11"/>
  <c r="B57" i="11"/>
  <c r="C57" i="11"/>
  <c r="D57" i="11"/>
  <c r="B58" i="11"/>
  <c r="C58" i="11"/>
  <c r="D58" i="11"/>
  <c r="B59" i="11"/>
  <c r="C59" i="11"/>
  <c r="D59" i="11"/>
  <c r="B60" i="11"/>
  <c r="C60" i="11"/>
  <c r="D60" i="11"/>
  <c r="B61" i="11"/>
  <c r="C61" i="11"/>
  <c r="D61" i="11"/>
  <c r="B62" i="11"/>
  <c r="C62" i="11"/>
  <c r="D62" i="11"/>
  <c r="B63" i="11"/>
  <c r="C63" i="11"/>
  <c r="D63" i="11"/>
  <c r="B64" i="11"/>
  <c r="C64" i="11"/>
  <c r="D64" i="11"/>
  <c r="B65" i="11"/>
  <c r="C65" i="11"/>
  <c r="D65" i="11"/>
  <c r="B66" i="11"/>
  <c r="C66" i="11"/>
  <c r="D66" i="11"/>
  <c r="B67" i="11"/>
  <c r="C67" i="11"/>
  <c r="D67" i="11"/>
  <c r="B68" i="11"/>
  <c r="C68" i="11"/>
  <c r="D68" i="11"/>
  <c r="B69" i="11"/>
  <c r="C69" i="11"/>
  <c r="D69" i="11"/>
  <c r="B70" i="11"/>
  <c r="C70" i="11"/>
  <c r="D70" i="11"/>
  <c r="B71" i="11"/>
  <c r="C71" i="11"/>
  <c r="D71" i="11"/>
  <c r="B72" i="11"/>
  <c r="C72" i="11"/>
  <c r="D72" i="11"/>
  <c r="B73" i="11"/>
  <c r="C73" i="11"/>
  <c r="D73" i="11"/>
  <c r="B74" i="11"/>
  <c r="C74" i="11"/>
  <c r="D74" i="11"/>
  <c r="B75" i="11"/>
  <c r="C75" i="11"/>
  <c r="D75" i="11"/>
  <c r="B76" i="11"/>
  <c r="C76" i="11"/>
  <c r="D76" i="11"/>
  <c r="B77" i="11"/>
  <c r="C77" i="11"/>
  <c r="D77" i="11"/>
  <c r="B78" i="11"/>
  <c r="C78" i="11"/>
  <c r="D78" i="11"/>
  <c r="B79" i="11"/>
  <c r="C79" i="11"/>
  <c r="D79" i="11"/>
  <c r="B80" i="11"/>
  <c r="C80" i="11"/>
  <c r="D80" i="11"/>
  <c r="B81" i="11"/>
  <c r="C81" i="11"/>
  <c r="D81" i="11"/>
  <c r="B82" i="11"/>
  <c r="C82" i="11"/>
  <c r="D82" i="11"/>
  <c r="B83" i="11"/>
  <c r="C83" i="11"/>
  <c r="D83" i="11"/>
  <c r="B84" i="11"/>
  <c r="C84" i="11"/>
  <c r="D84" i="11"/>
  <c r="B85" i="11"/>
  <c r="C85" i="11"/>
  <c r="D85" i="11"/>
  <c r="B86" i="11"/>
  <c r="C86" i="11"/>
  <c r="D86" i="11"/>
  <c r="B87" i="11"/>
  <c r="C87" i="11"/>
  <c r="D87" i="11"/>
  <c r="B88" i="11"/>
  <c r="C88" i="11"/>
  <c r="D88" i="11"/>
  <c r="B89" i="11"/>
  <c r="C89" i="11"/>
  <c r="D89" i="11"/>
  <c r="D2" i="11"/>
  <c r="C2" i="11"/>
  <c r="B2" i="11"/>
  <c r="R125" i="1" l="1"/>
  <c r="U21" i="1" s="1"/>
  <c r="L67" i="1"/>
  <c r="L122" i="1"/>
  <c r="L118" i="1"/>
  <c r="L121" i="1"/>
  <c r="L110" i="1"/>
  <c r="L106" i="1"/>
  <c r="L102" i="1"/>
  <c r="L98" i="1"/>
  <c r="L101" i="1"/>
  <c r="L90" i="1"/>
  <c r="L100" i="1"/>
  <c r="L82" i="1"/>
  <c r="L78" i="1"/>
  <c r="L74" i="1"/>
  <c r="L70" i="1"/>
  <c r="L66" i="1"/>
  <c r="L62" i="1"/>
  <c r="L58" i="1"/>
  <c r="L54" i="1"/>
  <c r="L50" i="1"/>
  <c r="L45" i="1"/>
  <c r="L41" i="1"/>
  <c r="L37" i="1"/>
  <c r="L34" i="1"/>
  <c r="L30" i="1"/>
  <c r="L26" i="1"/>
  <c r="L22" i="1"/>
  <c r="L18" i="1"/>
  <c r="L14" i="1"/>
  <c r="L4" i="1"/>
  <c r="L21" i="1"/>
  <c r="L10" i="1"/>
  <c r="L123" i="1"/>
  <c r="L117" i="1"/>
  <c r="L115" i="1"/>
  <c r="L113" i="1"/>
  <c r="L111" i="1"/>
  <c r="L109" i="1"/>
  <c r="L107" i="1"/>
  <c r="L105" i="1"/>
  <c r="L103" i="1"/>
  <c r="L119" i="1"/>
  <c r="L112" i="1"/>
  <c r="L97" i="1"/>
  <c r="L95" i="1"/>
  <c r="L93" i="1"/>
  <c r="L91" i="1"/>
  <c r="L89" i="1"/>
  <c r="L87" i="1"/>
  <c r="L85" i="1"/>
  <c r="L83" i="1"/>
  <c r="L81" i="1"/>
  <c r="L79" i="1"/>
  <c r="L99" i="1"/>
  <c r="L75" i="1"/>
  <c r="L73" i="1"/>
  <c r="L71" i="1"/>
  <c r="L69" i="1"/>
  <c r="L86" i="1"/>
  <c r="L65" i="1"/>
  <c r="L63" i="1"/>
  <c r="L61" i="1"/>
  <c r="L77" i="1"/>
  <c r="L57" i="1"/>
  <c r="L55" i="1"/>
  <c r="L53" i="1"/>
  <c r="L51" i="1"/>
  <c r="L7" i="1"/>
  <c r="L46" i="1"/>
  <c r="L44" i="1"/>
  <c r="L42" i="1"/>
  <c r="L40" i="1"/>
  <c r="L38" i="1"/>
  <c r="L36" i="1"/>
  <c r="L48" i="1"/>
  <c r="L33" i="1"/>
  <c r="L31" i="1"/>
  <c r="L29" i="1"/>
  <c r="L27" i="1"/>
  <c r="L25" i="1"/>
  <c r="L23" i="1"/>
  <c r="L72" i="1"/>
  <c r="L19" i="1"/>
  <c r="L17" i="1"/>
  <c r="L15" i="1"/>
  <c r="L13" i="1"/>
  <c r="L11" i="1"/>
  <c r="L9" i="1"/>
  <c r="L59" i="1"/>
  <c r="L5" i="1"/>
  <c r="L6" i="1"/>
  <c r="L49" i="1"/>
  <c r="L124" i="1"/>
  <c r="L116" i="1"/>
  <c r="L120" i="1"/>
  <c r="L108" i="1"/>
  <c r="L104" i="1"/>
  <c r="L114" i="1"/>
  <c r="L96" i="1"/>
  <c r="L92" i="1"/>
  <c r="L88" i="1"/>
  <c r="L84" i="1"/>
  <c r="L80" i="1"/>
  <c r="L76" i="1"/>
  <c r="L94" i="1"/>
  <c r="L68" i="1"/>
  <c r="L64" i="1"/>
  <c r="L60" i="1"/>
  <c r="L56" i="1"/>
  <c r="L52" i="1"/>
  <c r="L47" i="1"/>
  <c r="L43" i="1"/>
  <c r="L39" i="1"/>
  <c r="L35" i="1"/>
  <c r="L32" i="1"/>
  <c r="L28" i="1"/>
  <c r="L24" i="1"/>
  <c r="L20" i="1"/>
  <c r="L16" i="1"/>
  <c r="L12" i="1"/>
  <c r="L8" i="1"/>
  <c r="N125" i="1"/>
  <c r="O125" i="1"/>
  <c r="E90" i="11"/>
  <c r="E2" i="12"/>
  <c r="U4" i="1" l="1"/>
  <c r="U12" i="1"/>
  <c r="U8" i="1"/>
  <c r="U16" i="1"/>
  <c r="U22" i="1"/>
  <c r="U30" i="1"/>
  <c r="U37" i="1"/>
  <c r="U45" i="1"/>
  <c r="U54" i="1"/>
  <c r="U62" i="1"/>
  <c r="U70" i="1"/>
  <c r="U78" i="1"/>
  <c r="U100" i="1"/>
  <c r="U101" i="1"/>
  <c r="U102" i="1"/>
  <c r="U110" i="1"/>
  <c r="U118" i="1"/>
  <c r="U5" i="1"/>
  <c r="U13" i="1"/>
  <c r="U72" i="1"/>
  <c r="U29" i="1"/>
  <c r="U36" i="1"/>
  <c r="U44" i="1"/>
  <c r="U53" i="1"/>
  <c r="U61" i="1"/>
  <c r="U69" i="1"/>
  <c r="U99" i="1"/>
  <c r="U85" i="1"/>
  <c r="U93" i="1"/>
  <c r="U119" i="1"/>
  <c r="U109" i="1"/>
  <c r="U117" i="1"/>
  <c r="U3" i="1"/>
  <c r="U67" i="1"/>
  <c r="U18" i="1"/>
  <c r="U24" i="1"/>
  <c r="U32" i="1"/>
  <c r="U39" i="1"/>
  <c r="U47" i="1"/>
  <c r="U56" i="1"/>
  <c r="U64" i="1"/>
  <c r="U94" i="1"/>
  <c r="U80" i="1"/>
  <c r="U88" i="1"/>
  <c r="U96" i="1"/>
  <c r="U104" i="1"/>
  <c r="U120" i="1"/>
  <c r="U124" i="1"/>
  <c r="U59" i="1"/>
  <c r="U15" i="1"/>
  <c r="U23" i="1"/>
  <c r="U31" i="1"/>
  <c r="U38" i="1"/>
  <c r="U46" i="1"/>
  <c r="U55" i="1"/>
  <c r="U63" i="1"/>
  <c r="U71" i="1"/>
  <c r="U79" i="1"/>
  <c r="U87" i="1"/>
  <c r="U95" i="1"/>
  <c r="U103" i="1"/>
  <c r="U111" i="1"/>
  <c r="U123" i="1"/>
  <c r="U26" i="1"/>
  <c r="U34" i="1"/>
  <c r="U41" i="1"/>
  <c r="U50" i="1"/>
  <c r="U58" i="1"/>
  <c r="U66" i="1"/>
  <c r="U74" i="1"/>
  <c r="U82" i="1"/>
  <c r="U90" i="1"/>
  <c r="U98" i="1"/>
  <c r="U106" i="1"/>
  <c r="U121" i="1"/>
  <c r="U122" i="1"/>
  <c r="U9" i="1"/>
  <c r="U17" i="1"/>
  <c r="U25" i="1"/>
  <c r="U33" i="1"/>
  <c r="U40" i="1"/>
  <c r="U7" i="1"/>
  <c r="U57" i="1"/>
  <c r="U65" i="1"/>
  <c r="U73" i="1"/>
  <c r="U81" i="1"/>
  <c r="U89" i="1"/>
  <c r="U97" i="1"/>
  <c r="U105" i="1"/>
  <c r="U113" i="1"/>
  <c r="U10" i="1"/>
  <c r="U6" i="1"/>
  <c r="U14" i="1"/>
  <c r="U20" i="1"/>
  <c r="U28" i="1"/>
  <c r="U35" i="1"/>
  <c r="U43" i="1"/>
  <c r="U52" i="1"/>
  <c r="U60" i="1"/>
  <c r="U68" i="1"/>
  <c r="U76" i="1"/>
  <c r="U84" i="1"/>
  <c r="U92" i="1"/>
  <c r="U114" i="1"/>
  <c r="U108" i="1"/>
  <c r="U116" i="1"/>
  <c r="U49" i="1"/>
  <c r="U11" i="1"/>
  <c r="U19" i="1"/>
  <c r="U27" i="1"/>
  <c r="U48" i="1"/>
  <c r="U42" i="1"/>
  <c r="U51" i="1"/>
  <c r="U77" i="1"/>
  <c r="U86" i="1"/>
  <c r="U75" i="1"/>
  <c r="U83" i="1"/>
  <c r="U91" i="1"/>
  <c r="U112" i="1"/>
  <c r="U107" i="1"/>
  <c r="U115" i="1"/>
  <c r="P125" i="1"/>
  <c r="P3" i="1" s="1"/>
  <c r="P30" i="1" l="1"/>
  <c r="X30" i="1" s="1"/>
  <c r="P74" i="1"/>
  <c r="X74" i="1" s="1"/>
  <c r="P52" i="1"/>
  <c r="X52" i="1" s="1"/>
  <c r="P59" i="1"/>
  <c r="X59" i="1" s="1"/>
  <c r="P35" i="1"/>
  <c r="X35" i="1" s="1"/>
  <c r="P31" i="1"/>
  <c r="X31" i="1" s="1"/>
  <c r="P41" i="1"/>
  <c r="X41" i="1" s="1"/>
  <c r="P57" i="1"/>
  <c r="X57" i="1" s="1"/>
  <c r="P67" i="1"/>
  <c r="X67" i="1" s="1"/>
  <c r="P95" i="1"/>
  <c r="X95" i="1" s="1"/>
  <c r="P25" i="1"/>
  <c r="X25" i="1" s="1"/>
  <c r="P68" i="1"/>
  <c r="X68" i="1" s="1"/>
  <c r="P63" i="1"/>
  <c r="X63" i="1" s="1"/>
  <c r="P66" i="1"/>
  <c r="X66" i="1" s="1"/>
  <c r="P91" i="1"/>
  <c r="X91" i="1" s="1"/>
  <c r="P85" i="1"/>
  <c r="X85" i="1" s="1"/>
  <c r="P54" i="1"/>
  <c r="X54" i="1" s="1"/>
  <c r="P106" i="1"/>
  <c r="X106" i="1" s="1"/>
  <c r="P116" i="1"/>
  <c r="X116" i="1" s="1"/>
  <c r="P111" i="1"/>
  <c r="X111" i="1" s="1"/>
  <c r="P105" i="1"/>
  <c r="X105" i="1" s="1"/>
  <c r="P76" i="1"/>
  <c r="X76" i="1" s="1"/>
  <c r="P64" i="1"/>
  <c r="X64" i="1" s="1"/>
  <c r="P12" i="1"/>
  <c r="X12" i="1" s="1"/>
  <c r="P5" i="1"/>
  <c r="X5" i="1" s="1"/>
  <c r="P122" i="1"/>
  <c r="X122" i="1" s="1"/>
  <c r="P6" i="1"/>
  <c r="X6" i="1" s="1"/>
  <c r="P21" i="1"/>
  <c r="X21" i="1" s="1"/>
  <c r="P27" i="1"/>
  <c r="X27" i="1" s="1"/>
  <c r="P72" i="1"/>
  <c r="X72" i="1" s="1"/>
  <c r="P10" i="1"/>
  <c r="X10" i="1" s="1"/>
  <c r="P40" i="1"/>
  <c r="X40" i="1" s="1"/>
  <c r="P34" i="1"/>
  <c r="X34" i="1" s="1"/>
  <c r="P38" i="1"/>
  <c r="X38" i="1" s="1"/>
  <c r="P78" i="1"/>
  <c r="X78" i="1" s="1"/>
  <c r="P102" i="1"/>
  <c r="X102" i="1" s="1"/>
  <c r="P96" i="1"/>
  <c r="X96" i="1" s="1"/>
  <c r="P107" i="1"/>
  <c r="X107" i="1" s="1"/>
  <c r="P117" i="1"/>
  <c r="X117" i="1" s="1"/>
  <c r="P28" i="1"/>
  <c r="X28" i="1" s="1"/>
  <c r="P58" i="1"/>
  <c r="X58" i="1" s="1"/>
  <c r="P114" i="1"/>
  <c r="X114" i="1" s="1"/>
  <c r="P4" i="1"/>
  <c r="X4" i="1" s="1"/>
  <c r="P46" i="1"/>
  <c r="X46" i="1" s="1"/>
  <c r="P89" i="1"/>
  <c r="X89" i="1" s="1"/>
  <c r="P98" i="1"/>
  <c r="X98" i="1" s="1"/>
  <c r="P60" i="1"/>
  <c r="X60" i="1" s="1"/>
  <c r="P65" i="1"/>
  <c r="X65" i="1" s="1"/>
  <c r="P56" i="1"/>
  <c r="X56" i="1" s="1"/>
  <c r="P37" i="1"/>
  <c r="X37" i="1" s="1"/>
  <c r="P47" i="1"/>
  <c r="X47" i="1" s="1"/>
  <c r="P42" i="1"/>
  <c r="X42" i="1" s="1"/>
  <c r="P36" i="1"/>
  <c r="X36" i="1" s="1"/>
  <c r="P62" i="1"/>
  <c r="X62" i="1" s="1"/>
  <c r="P108" i="1"/>
  <c r="X108" i="1" s="1"/>
  <c r="P7" i="1"/>
  <c r="X7" i="1" s="1"/>
  <c r="P115" i="1"/>
  <c r="X115" i="1" s="1"/>
  <c r="P123" i="1"/>
  <c r="X123" i="1" s="1"/>
  <c r="P39" i="1"/>
  <c r="X39" i="1" s="1"/>
  <c r="P71" i="1"/>
  <c r="X71" i="1" s="1"/>
  <c r="P33" i="1"/>
  <c r="X33" i="1" s="1"/>
  <c r="P124" i="1"/>
  <c r="X124" i="1" s="1"/>
  <c r="P70" i="1"/>
  <c r="X70" i="1" s="1"/>
  <c r="P120" i="1"/>
  <c r="X120" i="1" s="1"/>
  <c r="P32" i="1"/>
  <c r="X32" i="1" s="1"/>
  <c r="P77" i="1"/>
  <c r="X77" i="1" s="1"/>
  <c r="P119" i="1"/>
  <c r="X119" i="1" s="1"/>
  <c r="P82" i="1"/>
  <c r="X82" i="1" s="1"/>
  <c r="P81" i="1"/>
  <c r="X81" i="1" s="1"/>
  <c r="P112" i="1"/>
  <c r="X112" i="1" s="1"/>
  <c r="P90" i="1"/>
  <c r="X90" i="1" s="1"/>
  <c r="P26" i="1"/>
  <c r="X26" i="1" s="1"/>
  <c r="P84" i="1"/>
  <c r="X84" i="1" s="1"/>
  <c r="P20" i="1"/>
  <c r="X20" i="1" s="1"/>
  <c r="P79" i="1"/>
  <c r="X79" i="1" s="1"/>
  <c r="P15" i="1"/>
  <c r="X15" i="1" s="1"/>
  <c r="P73" i="1"/>
  <c r="X73" i="1" s="1"/>
  <c r="P9" i="1"/>
  <c r="X9" i="1" s="1"/>
  <c r="P49" i="1"/>
  <c r="X49" i="1" s="1"/>
  <c r="P103" i="1"/>
  <c r="X103" i="1" s="1"/>
  <c r="P97" i="1"/>
  <c r="X97" i="1" s="1"/>
  <c r="P101" i="1"/>
  <c r="X101" i="1" s="1"/>
  <c r="P88" i="1"/>
  <c r="X88" i="1" s="1"/>
  <c r="P100" i="1"/>
  <c r="X100" i="1" s="1"/>
  <c r="P22" i="1"/>
  <c r="X22" i="1" s="1"/>
  <c r="P80" i="1"/>
  <c r="X80" i="1" s="1"/>
  <c r="P16" i="1"/>
  <c r="X16" i="1" s="1"/>
  <c r="P75" i="1"/>
  <c r="X75" i="1" s="1"/>
  <c r="P11" i="1"/>
  <c r="X11" i="1" s="1"/>
  <c r="P53" i="1"/>
  <c r="X53" i="1" s="1"/>
  <c r="P18" i="1"/>
  <c r="X18" i="1" s="1"/>
  <c r="P87" i="1"/>
  <c r="X87" i="1" s="1"/>
  <c r="P14" i="1"/>
  <c r="X14" i="1" s="1"/>
  <c r="P19" i="1"/>
  <c r="X19" i="1" s="1"/>
  <c r="P69" i="1"/>
  <c r="X69" i="1" s="1"/>
  <c r="P118" i="1"/>
  <c r="X118" i="1" s="1"/>
  <c r="P92" i="1"/>
  <c r="X92" i="1" s="1"/>
  <c r="P23" i="1"/>
  <c r="X23" i="1" s="1"/>
  <c r="P45" i="1"/>
  <c r="X45" i="1" s="1"/>
  <c r="P93" i="1"/>
  <c r="X93" i="1" s="1"/>
  <c r="P86" i="1"/>
  <c r="X86" i="1" s="1"/>
  <c r="P99" i="1"/>
  <c r="X99" i="1" s="1"/>
  <c r="P109" i="1"/>
  <c r="X109" i="1" s="1"/>
  <c r="P13" i="1"/>
  <c r="X13" i="1" s="1"/>
  <c r="P50" i="1"/>
  <c r="X50" i="1" s="1"/>
  <c r="P43" i="1"/>
  <c r="X43" i="1" s="1"/>
  <c r="P55" i="1"/>
  <c r="X55" i="1" s="1"/>
  <c r="P17" i="1"/>
  <c r="X17" i="1" s="1"/>
  <c r="P94" i="1"/>
  <c r="X94" i="1" s="1"/>
  <c r="P29" i="1"/>
  <c r="X29" i="1" s="1"/>
  <c r="P24" i="1"/>
  <c r="X24" i="1" s="1"/>
  <c r="P51" i="1"/>
  <c r="X51" i="1" s="1"/>
  <c r="P113" i="1"/>
  <c r="X113" i="1" s="1"/>
  <c r="P110" i="1"/>
  <c r="X110" i="1" s="1"/>
  <c r="P104" i="1"/>
  <c r="X104" i="1" s="1"/>
  <c r="P48" i="1"/>
  <c r="X48" i="1" s="1"/>
  <c r="P61" i="1"/>
  <c r="X61" i="1" s="1"/>
  <c r="P83" i="1"/>
  <c r="X83" i="1" s="1"/>
  <c r="P8" i="1"/>
  <c r="X8" i="1" s="1"/>
  <c r="P121" i="1"/>
  <c r="X121" i="1" s="1"/>
  <c r="P44" i="1"/>
  <c r="X44" i="1" s="1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2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542" i="5"/>
  <c r="K543" i="5"/>
  <c r="K544" i="5"/>
  <c r="K545" i="5"/>
  <c r="K546" i="5"/>
  <c r="K547" i="5"/>
  <c r="K548" i="5"/>
  <c r="K549" i="5"/>
  <c r="K550" i="5"/>
  <c r="K551" i="5"/>
  <c r="K552" i="5"/>
  <c r="K553" i="5"/>
  <c r="K554" i="5"/>
  <c r="K555" i="5"/>
  <c r="K556" i="5"/>
  <c r="K557" i="5"/>
  <c r="K558" i="5"/>
  <c r="K559" i="5"/>
  <c r="K560" i="5"/>
  <c r="K561" i="5"/>
  <c r="K562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K603" i="5"/>
  <c r="K604" i="5"/>
  <c r="K605" i="5"/>
  <c r="K606" i="5"/>
  <c r="K607" i="5"/>
  <c r="K608" i="5"/>
  <c r="K609" i="5"/>
  <c r="K610" i="5"/>
  <c r="K611" i="5"/>
  <c r="K612" i="5"/>
  <c r="K613" i="5"/>
  <c r="K614" i="5"/>
  <c r="K615" i="5"/>
  <c r="K616" i="5"/>
  <c r="K617" i="5"/>
  <c r="K618" i="5"/>
  <c r="K619" i="5"/>
  <c r="K620" i="5"/>
  <c r="K621" i="5"/>
  <c r="K622" i="5"/>
  <c r="K623" i="5"/>
  <c r="K624" i="5"/>
  <c r="K625" i="5"/>
  <c r="K626" i="5"/>
  <c r="K627" i="5"/>
  <c r="K628" i="5"/>
  <c r="K629" i="5"/>
  <c r="K630" i="5"/>
  <c r="K631" i="5"/>
  <c r="K632" i="5"/>
  <c r="K633" i="5"/>
  <c r="K634" i="5"/>
  <c r="K635" i="5"/>
  <c r="K636" i="5"/>
  <c r="K637" i="5"/>
  <c r="K638" i="5"/>
  <c r="K639" i="5"/>
  <c r="K640" i="5"/>
  <c r="K641" i="5"/>
  <c r="K642" i="5"/>
  <c r="K643" i="5"/>
  <c r="K644" i="5"/>
  <c r="K645" i="5"/>
  <c r="K646" i="5"/>
  <c r="K647" i="5"/>
  <c r="K648" i="5"/>
  <c r="K649" i="5"/>
  <c r="K650" i="5"/>
  <c r="K651" i="5"/>
  <c r="K652" i="5"/>
  <c r="K653" i="5"/>
  <c r="K654" i="5"/>
  <c r="K655" i="5"/>
  <c r="K656" i="5"/>
  <c r="K657" i="5"/>
  <c r="K658" i="5"/>
  <c r="K659" i="5"/>
  <c r="K660" i="5"/>
  <c r="K661" i="5"/>
  <c r="K662" i="5"/>
  <c r="K663" i="5"/>
  <c r="K664" i="5"/>
  <c r="K665" i="5"/>
  <c r="K666" i="5"/>
  <c r="K667" i="5"/>
  <c r="K668" i="5"/>
  <c r="K669" i="5"/>
  <c r="K670" i="5"/>
  <c r="K671" i="5"/>
  <c r="K672" i="5"/>
  <c r="K673" i="5"/>
  <c r="K674" i="5"/>
  <c r="K675" i="5"/>
  <c r="K676" i="5"/>
  <c r="K677" i="5"/>
  <c r="K678" i="5"/>
  <c r="K679" i="5"/>
  <c r="K680" i="5"/>
  <c r="K681" i="5"/>
  <c r="K682" i="5"/>
  <c r="K683" i="5"/>
  <c r="K684" i="5"/>
  <c r="K685" i="5"/>
  <c r="K686" i="5"/>
  <c r="K687" i="5"/>
  <c r="K688" i="5"/>
  <c r="K689" i="5"/>
  <c r="K690" i="5"/>
  <c r="K691" i="5"/>
  <c r="K692" i="5"/>
  <c r="K693" i="5"/>
  <c r="K694" i="5"/>
  <c r="K695" i="5"/>
  <c r="K696" i="5"/>
  <c r="K697" i="5"/>
  <c r="K698" i="5"/>
  <c r="K699" i="5"/>
  <c r="K700" i="5"/>
  <c r="K701" i="5"/>
  <c r="K702" i="5"/>
  <c r="K703" i="5"/>
  <c r="K704" i="5"/>
  <c r="K705" i="5"/>
  <c r="K706" i="5"/>
  <c r="K707" i="5"/>
  <c r="K708" i="5"/>
  <c r="K709" i="5"/>
  <c r="K710" i="5"/>
  <c r="K711" i="5"/>
  <c r="K712" i="5"/>
  <c r="K713" i="5"/>
  <c r="K714" i="5"/>
  <c r="K715" i="5"/>
  <c r="K716" i="5"/>
  <c r="K717" i="5"/>
  <c r="K718" i="5"/>
  <c r="K719" i="5"/>
  <c r="K720" i="5"/>
  <c r="K721" i="5"/>
  <c r="K722" i="5"/>
  <c r="K723" i="5"/>
  <c r="K724" i="5"/>
  <c r="K725" i="5"/>
  <c r="K726" i="5"/>
  <c r="K727" i="5"/>
  <c r="K728" i="5"/>
  <c r="K729" i="5"/>
  <c r="K730" i="5"/>
  <c r="K731" i="5"/>
  <c r="K732" i="5"/>
  <c r="K733" i="5"/>
  <c r="K734" i="5"/>
  <c r="K735" i="5"/>
  <c r="K736" i="5"/>
  <c r="K737" i="5"/>
  <c r="K738" i="5"/>
  <c r="K739" i="5"/>
  <c r="K740" i="5"/>
  <c r="K741" i="5"/>
  <c r="K742" i="5"/>
  <c r="K743" i="5"/>
  <c r="K744" i="5"/>
  <c r="K745" i="5"/>
  <c r="K746" i="5"/>
  <c r="K747" i="5"/>
  <c r="K748" i="5"/>
  <c r="K2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457" i="5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L559" i="5" s="1"/>
  <c r="H560" i="5"/>
  <c r="H561" i="5"/>
  <c r="H562" i="5"/>
  <c r="H563" i="5"/>
  <c r="L563" i="5" s="1"/>
  <c r="H564" i="5"/>
  <c r="H565" i="5"/>
  <c r="H566" i="5"/>
  <c r="H567" i="5"/>
  <c r="L567" i="5" s="1"/>
  <c r="H568" i="5"/>
  <c r="H569" i="5"/>
  <c r="H570" i="5"/>
  <c r="H571" i="5"/>
  <c r="L571" i="5" s="1"/>
  <c r="H572" i="5"/>
  <c r="H573" i="5"/>
  <c r="H574" i="5"/>
  <c r="H575" i="5"/>
  <c r="L575" i="5" s="1"/>
  <c r="H576" i="5"/>
  <c r="H577" i="5"/>
  <c r="H578" i="5"/>
  <c r="H579" i="5"/>
  <c r="L579" i="5" s="1"/>
  <c r="H580" i="5"/>
  <c r="H581" i="5"/>
  <c r="H582" i="5"/>
  <c r="H583" i="5"/>
  <c r="L583" i="5" s="1"/>
  <c r="H584" i="5"/>
  <c r="L584" i="5" s="1"/>
  <c r="H585" i="5"/>
  <c r="H586" i="5"/>
  <c r="H587" i="5"/>
  <c r="L587" i="5" s="1"/>
  <c r="H588" i="5"/>
  <c r="L588" i="5" s="1"/>
  <c r="H589" i="5"/>
  <c r="H590" i="5"/>
  <c r="H591" i="5"/>
  <c r="L591" i="5" s="1"/>
  <c r="H592" i="5"/>
  <c r="L592" i="5" s="1"/>
  <c r="H593" i="5"/>
  <c r="H594" i="5"/>
  <c r="H595" i="5"/>
  <c r="L595" i="5" s="1"/>
  <c r="H596" i="5"/>
  <c r="L596" i="5" s="1"/>
  <c r="H597" i="5"/>
  <c r="H598" i="5"/>
  <c r="H599" i="5"/>
  <c r="L599" i="5" s="1"/>
  <c r="H600" i="5"/>
  <c r="L600" i="5" s="1"/>
  <c r="H601" i="5"/>
  <c r="H602" i="5"/>
  <c r="H603" i="5"/>
  <c r="L603" i="5" s="1"/>
  <c r="H604" i="5"/>
  <c r="L604" i="5" s="1"/>
  <c r="H605" i="5"/>
  <c r="H606" i="5"/>
  <c r="H607" i="5"/>
  <c r="L607" i="5" s="1"/>
  <c r="H608" i="5"/>
  <c r="L608" i="5" s="1"/>
  <c r="H609" i="5"/>
  <c r="H610" i="5"/>
  <c r="H611" i="5"/>
  <c r="L611" i="5" s="1"/>
  <c r="H612" i="5"/>
  <c r="L612" i="5" s="1"/>
  <c r="H613" i="5"/>
  <c r="H614" i="5"/>
  <c r="H615" i="5"/>
  <c r="L615" i="5" s="1"/>
  <c r="H616" i="5"/>
  <c r="L616" i="5" s="1"/>
  <c r="H617" i="5"/>
  <c r="H618" i="5"/>
  <c r="H619" i="5"/>
  <c r="L619" i="5" s="1"/>
  <c r="H620" i="5"/>
  <c r="L620" i="5" s="1"/>
  <c r="H621" i="5"/>
  <c r="H622" i="5"/>
  <c r="H623" i="5"/>
  <c r="L623" i="5" s="1"/>
  <c r="H624" i="5"/>
  <c r="L624" i="5" s="1"/>
  <c r="H625" i="5"/>
  <c r="H626" i="5"/>
  <c r="H627" i="5"/>
  <c r="L627" i="5" s="1"/>
  <c r="H628" i="5"/>
  <c r="L628" i="5" s="1"/>
  <c r="H629" i="5"/>
  <c r="H630" i="5"/>
  <c r="H631" i="5"/>
  <c r="L631" i="5" s="1"/>
  <c r="H632" i="5"/>
  <c r="L632" i="5" s="1"/>
  <c r="H633" i="5"/>
  <c r="H634" i="5"/>
  <c r="H635" i="5"/>
  <c r="L635" i="5" s="1"/>
  <c r="H636" i="5"/>
  <c r="L636" i="5" s="1"/>
  <c r="H637" i="5"/>
  <c r="H638" i="5"/>
  <c r="H639" i="5"/>
  <c r="L639" i="5" s="1"/>
  <c r="H640" i="5"/>
  <c r="L640" i="5" s="1"/>
  <c r="H641" i="5"/>
  <c r="H642" i="5"/>
  <c r="H643" i="5"/>
  <c r="L643" i="5" s="1"/>
  <c r="H644" i="5"/>
  <c r="L644" i="5" s="1"/>
  <c r="H645" i="5"/>
  <c r="H646" i="5"/>
  <c r="H647" i="5"/>
  <c r="L647" i="5" s="1"/>
  <c r="H648" i="5"/>
  <c r="L648" i="5" s="1"/>
  <c r="H649" i="5"/>
  <c r="H650" i="5"/>
  <c r="H651" i="5"/>
  <c r="L651" i="5" s="1"/>
  <c r="H652" i="5"/>
  <c r="L652" i="5" s="1"/>
  <c r="H653" i="5"/>
  <c r="H654" i="5"/>
  <c r="H655" i="5"/>
  <c r="L655" i="5" s="1"/>
  <c r="H656" i="5"/>
  <c r="L656" i="5" s="1"/>
  <c r="H657" i="5"/>
  <c r="H658" i="5"/>
  <c r="H659" i="5"/>
  <c r="L659" i="5" s="1"/>
  <c r="H660" i="5"/>
  <c r="L660" i="5" s="1"/>
  <c r="H661" i="5"/>
  <c r="H662" i="5"/>
  <c r="H663" i="5"/>
  <c r="L663" i="5" s="1"/>
  <c r="H664" i="5"/>
  <c r="L664" i="5" s="1"/>
  <c r="H665" i="5"/>
  <c r="H666" i="5"/>
  <c r="H667" i="5"/>
  <c r="L667" i="5" s="1"/>
  <c r="H668" i="5"/>
  <c r="L668" i="5" s="1"/>
  <c r="H669" i="5"/>
  <c r="H670" i="5"/>
  <c r="H671" i="5"/>
  <c r="L671" i="5" s="1"/>
  <c r="H672" i="5"/>
  <c r="L672" i="5" s="1"/>
  <c r="H673" i="5"/>
  <c r="H674" i="5"/>
  <c r="H675" i="5"/>
  <c r="L675" i="5" s="1"/>
  <c r="H676" i="5"/>
  <c r="L676" i="5" s="1"/>
  <c r="H677" i="5"/>
  <c r="H678" i="5"/>
  <c r="H679" i="5"/>
  <c r="L679" i="5" s="1"/>
  <c r="H680" i="5"/>
  <c r="L680" i="5" s="1"/>
  <c r="H681" i="5"/>
  <c r="H682" i="5"/>
  <c r="H683" i="5"/>
  <c r="L683" i="5" s="1"/>
  <c r="H684" i="5"/>
  <c r="L684" i="5" s="1"/>
  <c r="H685" i="5"/>
  <c r="H686" i="5"/>
  <c r="H687" i="5"/>
  <c r="L687" i="5" s="1"/>
  <c r="H688" i="5"/>
  <c r="L688" i="5" s="1"/>
  <c r="H689" i="5"/>
  <c r="H690" i="5"/>
  <c r="H691" i="5"/>
  <c r="L691" i="5" s="1"/>
  <c r="H692" i="5"/>
  <c r="L692" i="5" s="1"/>
  <c r="H693" i="5"/>
  <c r="H694" i="5"/>
  <c r="H695" i="5"/>
  <c r="L695" i="5" s="1"/>
  <c r="H696" i="5"/>
  <c r="L696" i="5" s="1"/>
  <c r="H697" i="5"/>
  <c r="H698" i="5"/>
  <c r="H699" i="5"/>
  <c r="L699" i="5" s="1"/>
  <c r="H700" i="5"/>
  <c r="L700" i="5" s="1"/>
  <c r="H701" i="5"/>
  <c r="H702" i="5"/>
  <c r="H703" i="5"/>
  <c r="L703" i="5" s="1"/>
  <c r="H704" i="5"/>
  <c r="L704" i="5" s="1"/>
  <c r="H705" i="5"/>
  <c r="H706" i="5"/>
  <c r="H707" i="5"/>
  <c r="L707" i="5" s="1"/>
  <c r="H708" i="5"/>
  <c r="L708" i="5" s="1"/>
  <c r="H709" i="5"/>
  <c r="H710" i="5"/>
  <c r="H711" i="5"/>
  <c r="L711" i="5" s="1"/>
  <c r="H712" i="5"/>
  <c r="L712" i="5" s="1"/>
  <c r="H713" i="5"/>
  <c r="H714" i="5"/>
  <c r="H715" i="5"/>
  <c r="L715" i="5" s="1"/>
  <c r="H716" i="5"/>
  <c r="L716" i="5" s="1"/>
  <c r="H717" i="5"/>
  <c r="H718" i="5"/>
  <c r="H719" i="5"/>
  <c r="L719" i="5" s="1"/>
  <c r="H720" i="5"/>
  <c r="L720" i="5" s="1"/>
  <c r="H721" i="5"/>
  <c r="H722" i="5"/>
  <c r="H723" i="5"/>
  <c r="L723" i="5" s="1"/>
  <c r="H724" i="5"/>
  <c r="L724" i="5" s="1"/>
  <c r="H725" i="5"/>
  <c r="H726" i="5"/>
  <c r="H727" i="5"/>
  <c r="L727" i="5" s="1"/>
  <c r="H728" i="5"/>
  <c r="L728" i="5" s="1"/>
  <c r="H729" i="5"/>
  <c r="H730" i="5"/>
  <c r="H731" i="5"/>
  <c r="L731" i="5" s="1"/>
  <c r="H732" i="5"/>
  <c r="L732" i="5" s="1"/>
  <c r="H733" i="5"/>
  <c r="H734" i="5"/>
  <c r="H735" i="5"/>
  <c r="L735" i="5" s="1"/>
  <c r="H736" i="5"/>
  <c r="L736" i="5" s="1"/>
  <c r="H737" i="5"/>
  <c r="H738" i="5"/>
  <c r="H739" i="5"/>
  <c r="L739" i="5" s="1"/>
  <c r="H740" i="5"/>
  <c r="L740" i="5" s="1"/>
  <c r="H741" i="5"/>
  <c r="H742" i="5"/>
  <c r="H743" i="5"/>
  <c r="L743" i="5" s="1"/>
  <c r="H744" i="5"/>
  <c r="L744" i="5" s="1"/>
  <c r="H745" i="5"/>
  <c r="H746" i="5"/>
  <c r="H747" i="5"/>
  <c r="L747" i="5" s="1"/>
  <c r="H748" i="5"/>
  <c r="L748" i="5" s="1"/>
  <c r="H2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6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57" i="5"/>
  <c r="I458" i="5"/>
  <c r="I459" i="5"/>
  <c r="I460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475" i="5"/>
  <c r="I476" i="5"/>
  <c r="I477" i="5"/>
  <c r="I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I513" i="5"/>
  <c r="I514" i="5"/>
  <c r="I515" i="5"/>
  <c r="I516" i="5"/>
  <c r="I517" i="5"/>
  <c r="I518" i="5"/>
  <c r="I519" i="5"/>
  <c r="I520" i="5"/>
  <c r="I521" i="5"/>
  <c r="I522" i="5"/>
  <c r="I523" i="5"/>
  <c r="I524" i="5"/>
  <c r="I525" i="5"/>
  <c r="I526" i="5"/>
  <c r="I527" i="5"/>
  <c r="I528" i="5"/>
  <c r="I529" i="5"/>
  <c r="I530" i="5"/>
  <c r="I531" i="5"/>
  <c r="I532" i="5"/>
  <c r="I533" i="5"/>
  <c r="I534" i="5"/>
  <c r="I535" i="5"/>
  <c r="I536" i="5"/>
  <c r="I537" i="5"/>
  <c r="I538" i="5"/>
  <c r="I539" i="5"/>
  <c r="I540" i="5"/>
  <c r="I541" i="5"/>
  <c r="I542" i="5"/>
  <c r="I543" i="5"/>
  <c r="I544" i="5"/>
  <c r="I545" i="5"/>
  <c r="I546" i="5"/>
  <c r="I547" i="5"/>
  <c r="I548" i="5"/>
  <c r="I549" i="5"/>
  <c r="I550" i="5"/>
  <c r="I551" i="5"/>
  <c r="I552" i="5"/>
  <c r="I553" i="5"/>
  <c r="I554" i="5"/>
  <c r="I555" i="5"/>
  <c r="I556" i="5"/>
  <c r="I557" i="5"/>
  <c r="I558" i="5"/>
  <c r="I559" i="5"/>
  <c r="I560" i="5"/>
  <c r="I561" i="5"/>
  <c r="I562" i="5"/>
  <c r="I563" i="5"/>
  <c r="I564" i="5"/>
  <c r="I565" i="5"/>
  <c r="I566" i="5"/>
  <c r="I567" i="5"/>
  <c r="I568" i="5"/>
  <c r="I569" i="5"/>
  <c r="I570" i="5"/>
  <c r="I571" i="5"/>
  <c r="I572" i="5"/>
  <c r="I573" i="5"/>
  <c r="I574" i="5"/>
  <c r="I575" i="5"/>
  <c r="I576" i="5"/>
  <c r="I577" i="5"/>
  <c r="I578" i="5"/>
  <c r="I579" i="5"/>
  <c r="I580" i="5"/>
  <c r="I581" i="5"/>
  <c r="I582" i="5"/>
  <c r="I583" i="5"/>
  <c r="I584" i="5"/>
  <c r="I585" i="5"/>
  <c r="I586" i="5"/>
  <c r="I587" i="5"/>
  <c r="I588" i="5"/>
  <c r="I589" i="5"/>
  <c r="I590" i="5"/>
  <c r="I591" i="5"/>
  <c r="I592" i="5"/>
  <c r="I593" i="5"/>
  <c r="I594" i="5"/>
  <c r="I595" i="5"/>
  <c r="I596" i="5"/>
  <c r="I597" i="5"/>
  <c r="I598" i="5"/>
  <c r="I599" i="5"/>
  <c r="I600" i="5"/>
  <c r="I601" i="5"/>
  <c r="I602" i="5"/>
  <c r="I603" i="5"/>
  <c r="I604" i="5"/>
  <c r="I605" i="5"/>
  <c r="I606" i="5"/>
  <c r="I607" i="5"/>
  <c r="I608" i="5"/>
  <c r="I609" i="5"/>
  <c r="I610" i="5"/>
  <c r="I611" i="5"/>
  <c r="I612" i="5"/>
  <c r="I613" i="5"/>
  <c r="I614" i="5"/>
  <c r="I615" i="5"/>
  <c r="I616" i="5"/>
  <c r="I617" i="5"/>
  <c r="I618" i="5"/>
  <c r="I619" i="5"/>
  <c r="I620" i="5"/>
  <c r="I621" i="5"/>
  <c r="I622" i="5"/>
  <c r="I623" i="5"/>
  <c r="I624" i="5"/>
  <c r="I625" i="5"/>
  <c r="I626" i="5"/>
  <c r="I627" i="5"/>
  <c r="I628" i="5"/>
  <c r="I629" i="5"/>
  <c r="I630" i="5"/>
  <c r="I631" i="5"/>
  <c r="I632" i="5"/>
  <c r="I633" i="5"/>
  <c r="I634" i="5"/>
  <c r="I635" i="5"/>
  <c r="I636" i="5"/>
  <c r="I637" i="5"/>
  <c r="I638" i="5"/>
  <c r="I639" i="5"/>
  <c r="I640" i="5"/>
  <c r="I641" i="5"/>
  <c r="I642" i="5"/>
  <c r="I643" i="5"/>
  <c r="I644" i="5"/>
  <c r="I645" i="5"/>
  <c r="I646" i="5"/>
  <c r="I647" i="5"/>
  <c r="I648" i="5"/>
  <c r="I649" i="5"/>
  <c r="I650" i="5"/>
  <c r="I651" i="5"/>
  <c r="I652" i="5"/>
  <c r="I653" i="5"/>
  <c r="I654" i="5"/>
  <c r="I655" i="5"/>
  <c r="I656" i="5"/>
  <c r="I657" i="5"/>
  <c r="I658" i="5"/>
  <c r="I659" i="5"/>
  <c r="I660" i="5"/>
  <c r="I661" i="5"/>
  <c r="I662" i="5"/>
  <c r="I663" i="5"/>
  <c r="I664" i="5"/>
  <c r="I665" i="5"/>
  <c r="I666" i="5"/>
  <c r="I667" i="5"/>
  <c r="I668" i="5"/>
  <c r="I669" i="5"/>
  <c r="I670" i="5"/>
  <c r="I671" i="5"/>
  <c r="I672" i="5"/>
  <c r="I673" i="5"/>
  <c r="I674" i="5"/>
  <c r="I675" i="5"/>
  <c r="I676" i="5"/>
  <c r="I677" i="5"/>
  <c r="I678" i="5"/>
  <c r="I679" i="5"/>
  <c r="I680" i="5"/>
  <c r="I681" i="5"/>
  <c r="I682" i="5"/>
  <c r="I683" i="5"/>
  <c r="I684" i="5"/>
  <c r="I685" i="5"/>
  <c r="I686" i="5"/>
  <c r="I687" i="5"/>
  <c r="I688" i="5"/>
  <c r="I689" i="5"/>
  <c r="I690" i="5"/>
  <c r="I691" i="5"/>
  <c r="I692" i="5"/>
  <c r="I693" i="5"/>
  <c r="I694" i="5"/>
  <c r="I695" i="5"/>
  <c r="I696" i="5"/>
  <c r="I697" i="5"/>
  <c r="I698" i="5"/>
  <c r="I699" i="5"/>
  <c r="I700" i="5"/>
  <c r="I701" i="5"/>
  <c r="I702" i="5"/>
  <c r="I703" i="5"/>
  <c r="I704" i="5"/>
  <c r="I705" i="5"/>
  <c r="I706" i="5"/>
  <c r="I707" i="5"/>
  <c r="I708" i="5"/>
  <c r="I709" i="5"/>
  <c r="I710" i="5"/>
  <c r="I711" i="5"/>
  <c r="I712" i="5"/>
  <c r="I713" i="5"/>
  <c r="I714" i="5"/>
  <c r="I715" i="5"/>
  <c r="I716" i="5"/>
  <c r="I717" i="5"/>
  <c r="I718" i="5"/>
  <c r="I719" i="5"/>
  <c r="I720" i="5"/>
  <c r="I721" i="5"/>
  <c r="I722" i="5"/>
  <c r="I723" i="5"/>
  <c r="I724" i="5"/>
  <c r="I725" i="5"/>
  <c r="I726" i="5"/>
  <c r="I727" i="5"/>
  <c r="I728" i="5"/>
  <c r="I729" i="5"/>
  <c r="I730" i="5"/>
  <c r="I731" i="5"/>
  <c r="I732" i="5"/>
  <c r="I733" i="5"/>
  <c r="I734" i="5"/>
  <c r="I735" i="5"/>
  <c r="I736" i="5"/>
  <c r="I737" i="5"/>
  <c r="I738" i="5"/>
  <c r="I739" i="5"/>
  <c r="I740" i="5"/>
  <c r="I741" i="5"/>
  <c r="I742" i="5"/>
  <c r="I743" i="5"/>
  <c r="I744" i="5"/>
  <c r="I745" i="5"/>
  <c r="I746" i="5"/>
  <c r="I747" i="5"/>
  <c r="I748" i="5"/>
  <c r="I2" i="5"/>
  <c r="L746" i="5" l="1"/>
  <c r="L742" i="5"/>
  <c r="L738" i="5"/>
  <c r="L734" i="5"/>
  <c r="L730" i="5"/>
  <c r="L726" i="5"/>
  <c r="L722" i="5"/>
  <c r="L718" i="5"/>
  <c r="L714" i="5"/>
  <c r="L710" i="5"/>
  <c r="L706" i="5"/>
  <c r="L702" i="5"/>
  <c r="L698" i="5"/>
  <c r="L694" i="5"/>
  <c r="L580" i="5"/>
  <c r="L576" i="5"/>
  <c r="L572" i="5"/>
  <c r="L568" i="5"/>
  <c r="L564" i="5"/>
  <c r="L560" i="5"/>
  <c r="L556" i="5"/>
  <c r="L552" i="5"/>
  <c r="L548" i="5"/>
  <c r="L544" i="5"/>
  <c r="L540" i="5"/>
  <c r="L536" i="5"/>
  <c r="L532" i="5"/>
  <c r="L528" i="5"/>
  <c r="L524" i="5"/>
  <c r="L520" i="5"/>
  <c r="L516" i="5"/>
  <c r="L512" i="5"/>
  <c r="L508" i="5"/>
  <c r="L504" i="5"/>
  <c r="L500" i="5"/>
  <c r="L496" i="5"/>
  <c r="L492" i="5"/>
  <c r="L488" i="5"/>
  <c r="L484" i="5"/>
  <c r="L480" i="5"/>
  <c r="L476" i="5"/>
  <c r="L472" i="5"/>
  <c r="L468" i="5"/>
  <c r="L464" i="5"/>
  <c r="L460" i="5"/>
  <c r="L456" i="5"/>
  <c r="L452" i="5"/>
  <c r="L448" i="5"/>
  <c r="L444" i="5"/>
  <c r="L440" i="5"/>
  <c r="L436" i="5"/>
  <c r="L432" i="5"/>
  <c r="L428" i="5"/>
  <c r="L424" i="5"/>
  <c r="L420" i="5"/>
  <c r="L416" i="5"/>
  <c r="L412" i="5"/>
  <c r="L408" i="5"/>
  <c r="L404" i="5"/>
  <c r="L400" i="5"/>
  <c r="L396" i="5"/>
  <c r="L392" i="5"/>
  <c r="L388" i="5"/>
  <c r="L384" i="5"/>
  <c r="L380" i="5"/>
  <c r="L376" i="5"/>
  <c r="L372" i="5"/>
  <c r="L368" i="5"/>
  <c r="L364" i="5"/>
  <c r="L360" i="5"/>
  <c r="L356" i="5"/>
  <c r="L352" i="5"/>
  <c r="L348" i="5"/>
  <c r="L344" i="5"/>
  <c r="L340" i="5"/>
  <c r="L336" i="5"/>
  <c r="L332" i="5"/>
  <c r="L328" i="5"/>
  <c r="L324" i="5"/>
  <c r="L320" i="5"/>
  <c r="L316" i="5"/>
  <c r="L312" i="5"/>
  <c r="L308" i="5"/>
  <c r="L304" i="5"/>
  <c r="L300" i="5"/>
  <c r="L296" i="5"/>
  <c r="L292" i="5"/>
  <c r="L288" i="5"/>
  <c r="L284" i="5"/>
  <c r="L280" i="5"/>
  <c r="L276" i="5"/>
  <c r="L272" i="5"/>
  <c r="L268" i="5"/>
  <c r="L264" i="5"/>
  <c r="L260" i="5"/>
  <c r="L256" i="5"/>
  <c r="L252" i="5"/>
  <c r="L248" i="5"/>
  <c r="L244" i="5"/>
  <c r="L240" i="5"/>
  <c r="L236" i="5"/>
  <c r="L232" i="5"/>
  <c r="L228" i="5"/>
  <c r="L224" i="5"/>
  <c r="L690" i="5"/>
  <c r="L686" i="5"/>
  <c r="L682" i="5"/>
  <c r="L678" i="5"/>
  <c r="L674" i="5"/>
  <c r="L670" i="5"/>
  <c r="L666" i="5"/>
  <c r="L662" i="5"/>
  <c r="L658" i="5"/>
  <c r="L654" i="5"/>
  <c r="L650" i="5"/>
  <c r="L646" i="5"/>
  <c r="L642" i="5"/>
  <c r="L638" i="5"/>
  <c r="L634" i="5"/>
  <c r="L630" i="5"/>
  <c r="L626" i="5"/>
  <c r="L622" i="5"/>
  <c r="L618" i="5"/>
  <c r="L614" i="5"/>
  <c r="L610" i="5"/>
  <c r="L606" i="5"/>
  <c r="L602" i="5"/>
  <c r="L598" i="5"/>
  <c r="L594" i="5"/>
  <c r="L590" i="5"/>
  <c r="L586" i="5"/>
  <c r="L582" i="5"/>
  <c r="L578" i="5"/>
  <c r="L574" i="5"/>
  <c r="L570" i="5"/>
  <c r="L566" i="5"/>
  <c r="L562" i="5"/>
  <c r="L558" i="5"/>
  <c r="L554" i="5"/>
  <c r="L550" i="5"/>
  <c r="L546" i="5"/>
  <c r="L542" i="5"/>
  <c r="L538" i="5"/>
  <c r="L534" i="5"/>
  <c r="L530" i="5"/>
  <c r="L526" i="5"/>
  <c r="L522" i="5"/>
  <c r="L518" i="5"/>
  <c r="L514" i="5"/>
  <c r="L510" i="5"/>
  <c r="L506" i="5"/>
  <c r="L502" i="5"/>
  <c r="L498" i="5"/>
  <c r="L494" i="5"/>
  <c r="L490" i="5"/>
  <c r="L486" i="5"/>
  <c r="L482" i="5"/>
  <c r="L478" i="5"/>
  <c r="L474" i="5"/>
  <c r="L470" i="5"/>
  <c r="L466" i="5"/>
  <c r="L462" i="5"/>
  <c r="L458" i="5"/>
  <c r="L454" i="5"/>
  <c r="L450" i="5"/>
  <c r="L446" i="5"/>
  <c r="L442" i="5"/>
  <c r="L438" i="5"/>
  <c r="L434" i="5"/>
  <c r="L430" i="5"/>
  <c r="L426" i="5"/>
  <c r="L422" i="5"/>
  <c r="L418" i="5"/>
  <c r="L414" i="5"/>
  <c r="L410" i="5"/>
  <c r="L406" i="5"/>
  <c r="L402" i="5"/>
  <c r="L398" i="5"/>
  <c r="L394" i="5"/>
  <c r="L390" i="5"/>
  <c r="L386" i="5"/>
  <c r="L382" i="5"/>
  <c r="L378" i="5"/>
  <c r="L374" i="5"/>
  <c r="L370" i="5"/>
  <c r="L366" i="5"/>
  <c r="L362" i="5"/>
  <c r="L358" i="5"/>
  <c r="L354" i="5"/>
  <c r="L350" i="5"/>
  <c r="L346" i="5"/>
  <c r="L342" i="5"/>
  <c r="L338" i="5"/>
  <c r="L334" i="5"/>
  <c r="L330" i="5"/>
  <c r="L326" i="5"/>
  <c r="L322" i="5"/>
  <c r="L318" i="5"/>
  <c r="L555" i="5"/>
  <c r="L551" i="5"/>
  <c r="L547" i="5"/>
  <c r="L543" i="5"/>
  <c r="L539" i="5"/>
  <c r="L220" i="5"/>
  <c r="L216" i="5"/>
  <c r="L212" i="5"/>
  <c r="L208" i="5"/>
  <c r="L204" i="5"/>
  <c r="L200" i="5"/>
  <c r="L196" i="5"/>
  <c r="L192" i="5"/>
  <c r="L188" i="5"/>
  <c r="L184" i="5"/>
  <c r="L180" i="5"/>
  <c r="L176" i="5"/>
  <c r="L172" i="5"/>
  <c r="L168" i="5"/>
  <c r="L164" i="5"/>
  <c r="L160" i="5"/>
  <c r="L156" i="5"/>
  <c r="L152" i="5"/>
  <c r="L148" i="5"/>
  <c r="L144" i="5"/>
  <c r="L140" i="5"/>
  <c r="L136" i="5"/>
  <c r="L132" i="5"/>
  <c r="L128" i="5"/>
  <c r="L124" i="5"/>
  <c r="L120" i="5"/>
  <c r="L116" i="5"/>
  <c r="L112" i="5"/>
  <c r="L108" i="5"/>
  <c r="L104" i="5"/>
  <c r="L100" i="5"/>
  <c r="L96" i="5"/>
  <c r="L92" i="5"/>
  <c r="L88" i="5"/>
  <c r="L84" i="5"/>
  <c r="L80" i="5"/>
  <c r="L314" i="5"/>
  <c r="L310" i="5"/>
  <c r="L306" i="5"/>
  <c r="L302" i="5"/>
  <c r="L298" i="5"/>
  <c r="L294" i="5"/>
  <c r="L290" i="5"/>
  <c r="L286" i="5"/>
  <c r="L282" i="5"/>
  <c r="L278" i="5"/>
  <c r="L274" i="5"/>
  <c r="L270" i="5"/>
  <c r="L266" i="5"/>
  <c r="L262" i="5"/>
  <c r="L258" i="5"/>
  <c r="L254" i="5"/>
  <c r="L250" i="5"/>
  <c r="L246" i="5"/>
  <c r="L242" i="5"/>
  <c r="L238" i="5"/>
  <c r="L234" i="5"/>
  <c r="L230" i="5"/>
  <c r="L226" i="5"/>
  <c r="L222" i="5"/>
  <c r="L218" i="5"/>
  <c r="L214" i="5"/>
  <c r="L210" i="5"/>
  <c r="L206" i="5"/>
  <c r="L202" i="5"/>
  <c r="L198" i="5"/>
  <c r="L194" i="5"/>
  <c r="L190" i="5"/>
  <c r="L186" i="5"/>
  <c r="L182" i="5"/>
  <c r="L178" i="5"/>
  <c r="L174" i="5"/>
  <c r="L170" i="5"/>
  <c r="L166" i="5"/>
  <c r="L162" i="5"/>
  <c r="L158" i="5"/>
  <c r="L154" i="5"/>
  <c r="L150" i="5"/>
  <c r="L146" i="5"/>
  <c r="L142" i="5"/>
  <c r="L138" i="5"/>
  <c r="L134" i="5"/>
  <c r="L130" i="5"/>
  <c r="L126" i="5"/>
  <c r="L122" i="5"/>
  <c r="L118" i="5"/>
  <c r="L114" i="5"/>
  <c r="L110" i="5"/>
  <c r="L106" i="5"/>
  <c r="L102" i="5"/>
  <c r="L98" i="5"/>
  <c r="L94" i="5"/>
  <c r="L90" i="5"/>
  <c r="L86" i="5"/>
  <c r="L82" i="5"/>
  <c r="L78" i="5"/>
  <c r="L74" i="5"/>
  <c r="L70" i="5"/>
  <c r="L66" i="5"/>
  <c r="L62" i="5"/>
  <c r="L58" i="5"/>
  <c r="L54" i="5"/>
  <c r="L50" i="5"/>
  <c r="L46" i="5"/>
  <c r="L42" i="5"/>
  <c r="L38" i="5"/>
  <c r="L34" i="5"/>
  <c r="L30" i="5"/>
  <c r="L26" i="5"/>
  <c r="L22" i="5"/>
  <c r="L18" i="5"/>
  <c r="L14" i="5"/>
  <c r="L10" i="5"/>
  <c r="L6" i="5"/>
  <c r="L535" i="5"/>
  <c r="L531" i="5"/>
  <c r="L527" i="5"/>
  <c r="L523" i="5"/>
  <c r="L519" i="5"/>
  <c r="L515" i="5"/>
  <c r="L511" i="5"/>
  <c r="L507" i="5"/>
  <c r="L503" i="5"/>
  <c r="L499" i="5"/>
  <c r="L495" i="5"/>
  <c r="L491" i="5"/>
  <c r="L487" i="5"/>
  <c r="L483" i="5"/>
  <c r="L2" i="5"/>
  <c r="L745" i="5"/>
  <c r="L741" i="5"/>
  <c r="L737" i="5"/>
  <c r="L733" i="5"/>
  <c r="L729" i="5"/>
  <c r="L725" i="5"/>
  <c r="L721" i="5"/>
  <c r="L717" i="5"/>
  <c r="L713" i="5"/>
  <c r="L709" i="5"/>
  <c r="L705" i="5"/>
  <c r="L701" i="5"/>
  <c r="L697" i="5"/>
  <c r="L693" i="5"/>
  <c r="L689" i="5"/>
  <c r="L685" i="5"/>
  <c r="L681" i="5"/>
  <c r="L677" i="5"/>
  <c r="L673" i="5"/>
  <c r="L669" i="5"/>
  <c r="L665" i="5"/>
  <c r="L661" i="5"/>
  <c r="L657" i="5"/>
  <c r="L653" i="5"/>
  <c r="L649" i="5"/>
  <c r="L645" i="5"/>
  <c r="L641" i="5"/>
  <c r="L637" i="5"/>
  <c r="L633" i="5"/>
  <c r="L629" i="5"/>
  <c r="L625" i="5"/>
  <c r="L621" i="5"/>
  <c r="L617" i="5"/>
  <c r="L613" i="5"/>
  <c r="L609" i="5"/>
  <c r="L605" i="5"/>
  <c r="L601" i="5"/>
  <c r="L597" i="5"/>
  <c r="L593" i="5"/>
  <c r="L589" i="5"/>
  <c r="L585" i="5"/>
  <c r="L581" i="5"/>
  <c r="L577" i="5"/>
  <c r="L573" i="5"/>
  <c r="L569" i="5"/>
  <c r="L565" i="5"/>
  <c r="L561" i="5"/>
  <c r="L557" i="5"/>
  <c r="L553" i="5"/>
  <c r="L549" i="5"/>
  <c r="L545" i="5"/>
  <c r="L541" i="5"/>
  <c r="L537" i="5"/>
  <c r="L533" i="5"/>
  <c r="L529" i="5"/>
  <c r="L525" i="5"/>
  <c r="L521" i="5"/>
  <c r="L517" i="5"/>
  <c r="L513" i="5"/>
  <c r="L509" i="5"/>
  <c r="L505" i="5"/>
  <c r="L501" i="5"/>
  <c r="L497" i="5"/>
  <c r="L493" i="5"/>
  <c r="L489" i="5"/>
  <c r="L485" i="5"/>
  <c r="L481" i="5"/>
  <c r="L477" i="5"/>
  <c r="L473" i="5"/>
  <c r="L469" i="5"/>
  <c r="L465" i="5"/>
  <c r="L461" i="5"/>
  <c r="L457" i="5"/>
  <c r="L453" i="5"/>
  <c r="L449" i="5"/>
  <c r="L445" i="5"/>
  <c r="L441" i="5"/>
  <c r="L437" i="5"/>
  <c r="L433" i="5"/>
  <c r="L429" i="5"/>
  <c r="L425" i="5"/>
  <c r="L421" i="5"/>
  <c r="L417" i="5"/>
  <c r="L413" i="5"/>
  <c r="L409" i="5"/>
  <c r="L405" i="5"/>
  <c r="L401" i="5"/>
  <c r="L397" i="5"/>
  <c r="L393" i="5"/>
  <c r="L389" i="5"/>
  <c r="L385" i="5"/>
  <c r="L381" i="5"/>
  <c r="L377" i="5"/>
  <c r="L373" i="5"/>
  <c r="L369" i="5"/>
  <c r="L365" i="5"/>
  <c r="L361" i="5"/>
  <c r="L357" i="5"/>
  <c r="L353" i="5"/>
  <c r="L349" i="5"/>
  <c r="L345" i="5"/>
  <c r="L341" i="5"/>
  <c r="L337" i="5"/>
  <c r="L333" i="5"/>
  <c r="L479" i="5"/>
  <c r="L475" i="5"/>
  <c r="L471" i="5"/>
  <c r="L467" i="5"/>
  <c r="L463" i="5"/>
  <c r="L459" i="5"/>
  <c r="L455" i="5"/>
  <c r="L451" i="5"/>
  <c r="L447" i="5"/>
  <c r="L443" i="5"/>
  <c r="L439" i="5"/>
  <c r="L435" i="5"/>
  <c r="L431" i="5"/>
  <c r="L427" i="5"/>
  <c r="L423" i="5"/>
  <c r="L419" i="5"/>
  <c r="L415" i="5"/>
  <c r="L411" i="5"/>
  <c r="L407" i="5"/>
  <c r="L403" i="5"/>
  <c r="L399" i="5"/>
  <c r="L395" i="5"/>
  <c r="L391" i="5"/>
  <c r="L387" i="5"/>
  <c r="L383" i="5"/>
  <c r="L379" i="5"/>
  <c r="L375" i="5"/>
  <c r="L371" i="5"/>
  <c r="L367" i="5"/>
  <c r="L363" i="5"/>
  <c r="L359" i="5"/>
  <c r="L355" i="5"/>
  <c r="L351" i="5"/>
  <c r="L347" i="5"/>
  <c r="L343" i="5"/>
  <c r="L339" i="5"/>
  <c r="L335" i="5"/>
  <c r="L331" i="5"/>
  <c r="L327" i="5"/>
  <c r="L323" i="5"/>
  <c r="L319" i="5"/>
  <c r="L315" i="5"/>
  <c r="L311" i="5"/>
  <c r="L307" i="5"/>
  <c r="L303" i="5"/>
  <c r="L299" i="5"/>
  <c r="L295" i="5"/>
  <c r="L291" i="5"/>
  <c r="L287" i="5"/>
  <c r="L283" i="5"/>
  <c r="L279" i="5"/>
  <c r="L275" i="5"/>
  <c r="L271" i="5"/>
  <c r="L267" i="5"/>
  <c r="L263" i="5"/>
  <c r="L259" i="5"/>
  <c r="L255" i="5"/>
  <c r="L251" i="5"/>
  <c r="L247" i="5"/>
  <c r="L243" i="5"/>
  <c r="L239" i="5"/>
  <c r="L235" i="5"/>
  <c r="L231" i="5"/>
  <c r="L227" i="5"/>
  <c r="L223" i="5"/>
  <c r="L219" i="5"/>
  <c r="L215" i="5"/>
  <c r="L203" i="5"/>
  <c r="L187" i="5"/>
  <c r="L171" i="5"/>
  <c r="L155" i="5"/>
  <c r="L139" i="5"/>
  <c r="L123" i="5"/>
  <c r="L91" i="5"/>
  <c r="L75" i="5"/>
  <c r="L59" i="5"/>
  <c r="L27" i="5"/>
  <c r="L11" i="5"/>
  <c r="L329" i="5"/>
  <c r="L325" i="5"/>
  <c r="L321" i="5"/>
  <c r="L317" i="5"/>
  <c r="L313" i="5"/>
  <c r="L309" i="5"/>
  <c r="L305" i="5"/>
  <c r="L301" i="5"/>
  <c r="L297" i="5"/>
  <c r="L293" i="5"/>
  <c r="L289" i="5"/>
  <c r="L285" i="5"/>
  <c r="L281" i="5"/>
  <c r="L277" i="5"/>
  <c r="L273" i="5"/>
  <c r="L269" i="5"/>
  <c r="L265" i="5"/>
  <c r="L261" i="5"/>
  <c r="L257" i="5"/>
  <c r="L253" i="5"/>
  <c r="L249" i="5"/>
  <c r="L245" i="5"/>
  <c r="L241" i="5"/>
  <c r="L237" i="5"/>
  <c r="L233" i="5"/>
  <c r="L229" i="5"/>
  <c r="L225" i="5"/>
  <c r="L221" i="5"/>
  <c r="L217" i="5"/>
  <c r="L213" i="5"/>
  <c r="L209" i="5"/>
  <c r="L205" i="5"/>
  <c r="L201" i="5"/>
  <c r="L197" i="5"/>
  <c r="L193" i="5"/>
  <c r="L189" i="5"/>
  <c r="L185" i="5"/>
  <c r="L181" i="5"/>
  <c r="L177" i="5"/>
  <c r="L173" i="5"/>
  <c r="L169" i="5"/>
  <c r="L165" i="5"/>
  <c r="L161" i="5"/>
  <c r="L157" i="5"/>
  <c r="L153" i="5"/>
  <c r="L149" i="5"/>
  <c r="L145" i="5"/>
  <c r="L141" i="5"/>
  <c r="L137" i="5"/>
  <c r="L133" i="5"/>
  <c r="L129" i="5"/>
  <c r="L125" i="5"/>
  <c r="L121" i="5"/>
  <c r="L117" i="5"/>
  <c r="L113" i="5"/>
  <c r="L109" i="5"/>
  <c r="L105" i="5"/>
  <c r="L101" i="5"/>
  <c r="L97" i="5"/>
  <c r="L93" i="5"/>
  <c r="L89" i="5"/>
  <c r="L85" i="5"/>
  <c r="L81" i="5"/>
  <c r="L77" i="5"/>
  <c r="L73" i="5"/>
  <c r="L69" i="5"/>
  <c r="L65" i="5"/>
  <c r="L61" i="5"/>
  <c r="L57" i="5"/>
  <c r="L53" i="5"/>
  <c r="L49" i="5"/>
  <c r="L45" i="5"/>
  <c r="L41" i="5"/>
  <c r="L37" i="5"/>
  <c r="L33" i="5"/>
  <c r="L29" i="5"/>
  <c r="L25" i="5"/>
  <c r="L21" i="5"/>
  <c r="L17" i="5"/>
  <c r="L13" i="5"/>
  <c r="L9" i="5"/>
  <c r="L5" i="5"/>
  <c r="L107" i="5"/>
  <c r="L43" i="5"/>
  <c r="L76" i="5"/>
  <c r="L72" i="5"/>
  <c r="L68" i="5"/>
  <c r="L64" i="5"/>
  <c r="L60" i="5"/>
  <c r="L56" i="5"/>
  <c r="L52" i="5"/>
  <c r="L48" i="5"/>
  <c r="L44" i="5"/>
  <c r="L40" i="5"/>
  <c r="L36" i="5"/>
  <c r="L32" i="5"/>
  <c r="L28" i="5"/>
  <c r="L24" i="5"/>
  <c r="L20" i="5"/>
  <c r="L16" i="5"/>
  <c r="L12" i="5"/>
  <c r="L8" i="5"/>
  <c r="L4" i="5"/>
  <c r="L211" i="5"/>
  <c r="L207" i="5"/>
  <c r="L199" i="5"/>
  <c r="L195" i="5"/>
  <c r="L191" i="5"/>
  <c r="L183" i="5"/>
  <c r="L179" i="5"/>
  <c r="L175" i="5"/>
  <c r="L167" i="5"/>
  <c r="L163" i="5"/>
  <c r="L159" i="5"/>
  <c r="L151" i="5"/>
  <c r="L147" i="5"/>
  <c r="L143" i="5"/>
  <c r="L135" i="5"/>
  <c r="L131" i="5"/>
  <c r="L127" i="5"/>
  <c r="L119" i="5"/>
  <c r="L115" i="5"/>
  <c r="L111" i="5"/>
  <c r="L103" i="5"/>
  <c r="L99" i="5"/>
  <c r="L95" i="5"/>
  <c r="L87" i="5"/>
  <c r="L83" i="5"/>
  <c r="L79" i="5"/>
  <c r="L71" i="5"/>
  <c r="L67" i="5"/>
  <c r="L63" i="5"/>
  <c r="L55" i="5"/>
  <c r="L51" i="5"/>
  <c r="L47" i="5"/>
  <c r="L39" i="5"/>
  <c r="L35" i="5"/>
  <c r="L31" i="5"/>
  <c r="L23" i="5"/>
  <c r="L19" i="5"/>
  <c r="L15" i="5"/>
  <c r="L7" i="5"/>
  <c r="L3" i="5"/>
  <c r="F2" i="2" l="1"/>
  <c r="J3" i="1" s="1"/>
  <c r="L3" i="1" s="1"/>
  <c r="X3" i="1" s="1"/>
</calcChain>
</file>

<file path=xl/comments1.xml><?xml version="1.0" encoding="utf-8"?>
<comments xmlns="http://schemas.openxmlformats.org/spreadsheetml/2006/main">
  <authors>
    <author>Matthew Trengove</author>
  </authors>
  <commentList>
    <comment ref="I1" authorId="0" shapeId="0">
      <text>
        <r>
          <rPr>
            <b/>
            <sz val="8"/>
            <color indexed="81"/>
            <rFont val="Tahoma"/>
            <family val="2"/>
          </rPr>
          <t>Matthew Trengove:</t>
        </r>
        <r>
          <rPr>
            <sz val="8"/>
            <color indexed="81"/>
            <rFont val="Tahoma"/>
            <family val="2"/>
          </rPr>
          <t xml:space="preserve">
All active courses in
2017-18AY,
2018-19AY,
2019-20AY</t>
        </r>
      </text>
    </comment>
    <comment ref="K1" authorId="0" shapeId="0">
      <text>
        <r>
          <rPr>
            <b/>
            <sz val="8"/>
            <color indexed="81"/>
            <rFont val="Tahoma"/>
            <family val="2"/>
          </rPr>
          <t>Matthew Trengove:</t>
        </r>
        <r>
          <rPr>
            <sz val="8"/>
            <color indexed="81"/>
            <rFont val="Tahoma"/>
            <family val="2"/>
          </rPr>
          <t xml:space="preserve">
Calculation rate of all courses in:
2017-18AY,
2018-19AY,
2019-20AY</t>
        </r>
      </text>
    </comment>
  </commentList>
</comments>
</file>

<file path=xl/comments2.xml><?xml version="1.0" encoding="utf-8"?>
<comments xmlns="http://schemas.openxmlformats.org/spreadsheetml/2006/main">
  <authors>
    <author>Matthew Trengove</author>
  </authors>
  <commentList>
    <comment ref="I2" authorId="0" shapeId="0">
      <text>
        <r>
          <rPr>
            <b/>
            <sz val="8"/>
            <color indexed="81"/>
            <rFont val="Tahoma"/>
            <family val="2"/>
          </rPr>
          <t>Matthew Trengove:</t>
        </r>
        <r>
          <rPr>
            <sz val="8"/>
            <color indexed="81"/>
            <rFont val="Tahoma"/>
            <family val="2"/>
          </rPr>
          <t xml:space="preserve">
FTES/FTEF RATIO
2017-18AY,
2018-19AY,
2019-20AY</t>
        </r>
      </text>
    </comment>
    <comment ref="J2" authorId="0" shapeId="0">
      <text>
        <r>
          <rPr>
            <b/>
            <sz val="8"/>
            <color indexed="81"/>
            <rFont val="Tahoma"/>
            <family val="2"/>
          </rPr>
          <t>Matthew Trengove:</t>
        </r>
        <r>
          <rPr>
            <sz val="8"/>
            <color indexed="81"/>
            <rFont val="Tahoma"/>
            <family val="2"/>
          </rPr>
          <t xml:space="preserve">
=CENSUS_ENROLLMENT/SECTION_COUNT
2017-18AY,
2018-19AY,
2019-20AY</t>
        </r>
      </text>
    </comment>
    <comment ref="N2" authorId="0" shapeId="0">
      <text>
        <r>
          <rPr>
            <b/>
            <sz val="8"/>
            <color indexed="81"/>
            <rFont val="Tahoma"/>
            <family val="2"/>
          </rPr>
          <t>Matthew Trengove:</t>
        </r>
        <r>
          <rPr>
            <sz val="8"/>
            <color indexed="81"/>
            <rFont val="Tahoma"/>
            <family val="2"/>
          </rPr>
          <t xml:space="preserve">
Student Persistence in Program of Study.</t>
        </r>
      </text>
    </comment>
    <comment ref="O2" authorId="0" shapeId="0">
      <text>
        <r>
          <rPr>
            <b/>
            <sz val="8"/>
            <color indexed="81"/>
            <rFont val="Tahoma"/>
            <family val="2"/>
          </rPr>
          <t>Matthew Trengove:</t>
        </r>
        <r>
          <rPr>
            <sz val="8"/>
            <color indexed="81"/>
            <rFont val="Tahoma"/>
            <family val="2"/>
          </rPr>
          <t xml:space="preserve">
Students enrolled in Y1 who persist in their Program of Study.</t>
        </r>
      </text>
    </comment>
    <comment ref="R2" authorId="0" shapeId="0">
      <text>
        <r>
          <rPr>
            <b/>
            <sz val="8"/>
            <color indexed="81"/>
            <rFont val="Tahoma"/>
            <charset val="1"/>
          </rPr>
          <t>Matthew Trengove:</t>
        </r>
        <r>
          <rPr>
            <sz val="8"/>
            <color indexed="81"/>
            <rFont val="Tahoma"/>
            <charset val="1"/>
          </rPr>
          <t xml:space="preserve">
AVG Awards
2017-18AY,
2018-19AY,
2019-20AY</t>
        </r>
      </text>
    </comment>
    <comment ref="S2" authorId="0" shapeId="0">
      <text>
        <r>
          <rPr>
            <b/>
            <sz val="8"/>
            <color indexed="81"/>
            <rFont val="Tahoma"/>
            <charset val="1"/>
          </rPr>
          <t>Matthew Trengove:</t>
        </r>
        <r>
          <rPr>
            <sz val="8"/>
            <color indexed="81"/>
            <rFont val="Tahoma"/>
            <charset val="1"/>
          </rPr>
          <t xml:space="preserve">
Median Time to Completion:
2017-18AY,
2018-19AY, 
2019-20AY</t>
        </r>
      </text>
    </comment>
    <comment ref="T2" authorId="0" shapeId="0">
      <text>
        <r>
          <rPr>
            <b/>
            <sz val="8"/>
            <color indexed="81"/>
            <rFont val="Tahoma"/>
            <charset val="1"/>
          </rPr>
          <t>Matthew Trengove:</t>
        </r>
        <r>
          <rPr>
            <sz val="8"/>
            <color indexed="81"/>
            <rFont val="Tahoma"/>
            <charset val="1"/>
          </rPr>
          <t xml:space="preserve">
Median Units to Completion:
2017-18AY, 
2018-19AY,
2019-20AY</t>
        </r>
      </text>
    </comment>
  </commentList>
</comments>
</file>

<file path=xl/sharedStrings.xml><?xml version="1.0" encoding="utf-8"?>
<sst xmlns="http://schemas.openxmlformats.org/spreadsheetml/2006/main" count="7202" uniqueCount="1254">
  <si>
    <t>ACAD_PROGRAMS_ID</t>
  </si>
  <si>
    <t>ACPG_TITLE</t>
  </si>
  <si>
    <t>CAT_1617</t>
  </si>
  <si>
    <t>CAT_1718</t>
  </si>
  <si>
    <t>CAT_1819</t>
  </si>
  <si>
    <t>CAT_1920</t>
  </si>
  <si>
    <t>AA.ADD</t>
  </si>
  <si>
    <t>Addiction Studies</t>
  </si>
  <si>
    <t>NEW</t>
  </si>
  <si>
    <t>CT.ADD</t>
  </si>
  <si>
    <t>JAJ</t>
  </si>
  <si>
    <t>Adj Consortium</t>
  </si>
  <si>
    <t>ACTIVE</t>
  </si>
  <si>
    <t>AS.ADJ</t>
  </si>
  <si>
    <t>Administration of Justice</t>
  </si>
  <si>
    <t>CT.ADJ</t>
  </si>
  <si>
    <t>AST.ADJ</t>
  </si>
  <si>
    <t>Administration of Justice for Transfer (AS-T)</t>
  </si>
  <si>
    <t>AS.AAT</t>
  </si>
  <si>
    <t>Advanced Automotive Technology</t>
  </si>
  <si>
    <t>AS.ADT</t>
  </si>
  <si>
    <t>Advanced Diesel Technology</t>
  </si>
  <si>
    <t>CT.AIM</t>
  </si>
  <si>
    <t>Ag &amp; Industrial Technology-Industrial Mechanics</t>
  </si>
  <si>
    <t>DISCONTINUED</t>
  </si>
  <si>
    <t>CT.AIT</t>
  </si>
  <si>
    <t>Agricultural &amp; Industrial Technology-Industrial Technician</t>
  </si>
  <si>
    <t>AS.AGR</t>
  </si>
  <si>
    <t>Agriculture Business</t>
  </si>
  <si>
    <t>CT.AGR</t>
  </si>
  <si>
    <t>AST.AGR</t>
  </si>
  <si>
    <t>Agriculture Business for Transfer Degree (AS-T)</t>
  </si>
  <si>
    <t>AST.APS</t>
  </si>
  <si>
    <t>Agriculture Plant Science for Transfer</t>
  </si>
  <si>
    <t>AS.AGRI</t>
  </si>
  <si>
    <t>Agriculture With an Area of Emphasis</t>
  </si>
  <si>
    <t>CT.AGFS</t>
  </si>
  <si>
    <t>Agriculture-Food Safety</t>
  </si>
  <si>
    <t>AS.AGRP</t>
  </si>
  <si>
    <t>Agriculture-Production</t>
  </si>
  <si>
    <t>CT.AGRP</t>
  </si>
  <si>
    <t>AA.ALC</t>
  </si>
  <si>
    <t>Alcohol and Drug Abuse Counseling</t>
  </si>
  <si>
    <t>CT.ALC</t>
  </si>
  <si>
    <t>APR</t>
  </si>
  <si>
    <t>Apprentice-Electrical</t>
  </si>
  <si>
    <t>AA.ART</t>
  </si>
  <si>
    <t>Art</t>
  </si>
  <si>
    <t>XX.POST</t>
  </si>
  <si>
    <t>Associate Degree Posthumously Awarded</t>
  </si>
  <si>
    <t>AS.AST</t>
  </si>
  <si>
    <t>Astronomy</t>
  </si>
  <si>
    <t>AS.AUT</t>
  </si>
  <si>
    <t>Auto Technician-General Automotive Mechanics</t>
  </si>
  <si>
    <t>AS.BIO</t>
  </si>
  <si>
    <t>Biology</t>
  </si>
  <si>
    <t>AST.BIO</t>
  </si>
  <si>
    <t>Biology for Transfer Degree (AS-T)</t>
  </si>
  <si>
    <t>AST.BUS</t>
  </si>
  <si>
    <t>Business Administration for Transfer (AS-T)</t>
  </si>
  <si>
    <t>CT.BIW1</t>
  </si>
  <si>
    <t>Business Information Worker Level -1</t>
  </si>
  <si>
    <t>CT.BIW2</t>
  </si>
  <si>
    <t>Business Information Worker Level -2</t>
  </si>
  <si>
    <t>CT.BOTB</t>
  </si>
  <si>
    <t>Business Office Technology - Bookkeeping</t>
  </si>
  <si>
    <t>AS.BST</t>
  </si>
  <si>
    <t>Business Office Technology-Info Processing</t>
  </si>
  <si>
    <t>CT.BST</t>
  </si>
  <si>
    <t>Business Office Technology-Information Processing</t>
  </si>
  <si>
    <t>AS.DWMD</t>
  </si>
  <si>
    <t>CSIS - Digital Web &amp; Mobile Development</t>
  </si>
  <si>
    <t>CT.MD</t>
  </si>
  <si>
    <t>CSIS-Mobile Development Option</t>
  </si>
  <si>
    <t>CT.WD</t>
  </si>
  <si>
    <t>CSIS-Web Development Option</t>
  </si>
  <si>
    <t>CT.CSUGE</t>
  </si>
  <si>
    <t>California State University General Ed Breadth</t>
  </si>
  <si>
    <t>AS.CHM</t>
  </si>
  <si>
    <t>Chemistry</t>
  </si>
  <si>
    <t>AST.CHM</t>
  </si>
  <si>
    <t>Chemistry for Transfer Degree (AS-T)</t>
  </si>
  <si>
    <t>AA.CHC</t>
  </si>
  <si>
    <t>Chicana/Chicano Studies</t>
  </si>
  <si>
    <t>AA.CHCX</t>
  </si>
  <si>
    <t>Chicanx Studies</t>
  </si>
  <si>
    <t>AA.COM</t>
  </si>
  <si>
    <t>Communication Studies</t>
  </si>
  <si>
    <t>AAT.COM</t>
  </si>
  <si>
    <t>Communication Studies for Transfer Degree (AA-T)</t>
  </si>
  <si>
    <t>AS.PCN</t>
  </si>
  <si>
    <t>Computer Science Info Systems-Network &amp; Security Option</t>
  </si>
  <si>
    <t>AS.DWD</t>
  </si>
  <si>
    <t>Computer Science and Info System-Digital &amp; Web Design Option</t>
  </si>
  <si>
    <t>AS.CISCS</t>
  </si>
  <si>
    <t>Computer Science and Info Systems-Computer Science Option</t>
  </si>
  <si>
    <t>CT.CISC</t>
  </si>
  <si>
    <t>CT.DWD</t>
  </si>
  <si>
    <t>Computer Science and Info Systems-Digital &amp; Web Design</t>
  </si>
  <si>
    <t>CT.PCN</t>
  </si>
  <si>
    <t>Computer Science and Info Systems-Network &amp; Security Option</t>
  </si>
  <si>
    <t>AST.CS</t>
  </si>
  <si>
    <t>Computer Science for Transfer</t>
  </si>
  <si>
    <t>AS.CSCS</t>
  </si>
  <si>
    <t>Construction - Sustainable Design</t>
  </si>
  <si>
    <t>AS.CMA</t>
  </si>
  <si>
    <t>Construction Management and Architecture</t>
  </si>
  <si>
    <t>AS.CONS</t>
  </si>
  <si>
    <t>Construction-Sustainable Construction</t>
  </si>
  <si>
    <t>CT.CSCG</t>
  </si>
  <si>
    <t>Construction-Sustainable Construction-Green Bldg</t>
  </si>
  <si>
    <t>CT.CSCS</t>
  </si>
  <si>
    <t>Construction-Sustainable Construction-Sustainable Design</t>
  </si>
  <si>
    <t>CT.SCCM</t>
  </si>
  <si>
    <t>Construction-Sustainable Construction: Construction Manageme</t>
  </si>
  <si>
    <t>AA.DA</t>
  </si>
  <si>
    <t>Digital Arts</t>
  </si>
  <si>
    <t>CT.DA</t>
  </si>
  <si>
    <t>CT.DDEA</t>
  </si>
  <si>
    <t>Drafting &amp; Design Technology-Architectural Emphasis</t>
  </si>
  <si>
    <t>CT.DDEM</t>
  </si>
  <si>
    <t>Drafting &amp; Design Technology-Mechanical Emphasis</t>
  </si>
  <si>
    <t>AS.DDET</t>
  </si>
  <si>
    <t>Drafting and Design Technology</t>
  </si>
  <si>
    <t>AS.ECE</t>
  </si>
  <si>
    <t>Early Childhood Education</t>
  </si>
  <si>
    <t>CT.ECE</t>
  </si>
  <si>
    <t>AST.ECE</t>
  </si>
  <si>
    <t>Early Childhood Education for Transfer (AS-T)</t>
  </si>
  <si>
    <t>AS.ERT</t>
  </si>
  <si>
    <t>Earth Science</t>
  </si>
  <si>
    <t>AAT.ECO</t>
  </si>
  <si>
    <t>Economics for Transfer Degree (AA-T)</t>
  </si>
  <si>
    <t>AAT.ETP</t>
  </si>
  <si>
    <t>Elementary Teacher Education for Transfer (AA-T)</t>
  </si>
  <si>
    <t>AS.EGN</t>
  </si>
  <si>
    <t>Engineering</t>
  </si>
  <si>
    <t>CT.EGN</t>
  </si>
  <si>
    <t>Engineering Fundamentals</t>
  </si>
  <si>
    <t>AAT.ENG</t>
  </si>
  <si>
    <t>English for Transfer (AA-T)</t>
  </si>
  <si>
    <t>AST.FTVE</t>
  </si>
  <si>
    <t>Film, Television and Electronic Media (AS-T)</t>
  </si>
  <si>
    <t>AA.GSH</t>
  </si>
  <si>
    <t>General Studies - Humanities Emphasis</t>
  </si>
  <si>
    <t>AA.GSL</t>
  </si>
  <si>
    <t>General Studies - Language &amp; Rationality Emphasis</t>
  </si>
  <si>
    <t>AA.GSN</t>
  </si>
  <si>
    <t>General Studies - Natural Sciences Emphasis</t>
  </si>
  <si>
    <t>AA.GSS</t>
  </si>
  <si>
    <t>General Studies - Social &amp; Behavioral Sci Emphasis</t>
  </si>
  <si>
    <t>AA.GSE</t>
  </si>
  <si>
    <t>General Studies-Ethnic Groups in the Us Emphasis</t>
  </si>
  <si>
    <t>AST.GEL</t>
  </si>
  <si>
    <t>Geology for Transfer Degree (AS-T)</t>
  </si>
  <si>
    <t>AA.HIS</t>
  </si>
  <si>
    <t>History</t>
  </si>
  <si>
    <t>AAT.HIS</t>
  </si>
  <si>
    <t>History for Transfer (AA-T)</t>
  </si>
  <si>
    <t>CT.IGETC</t>
  </si>
  <si>
    <t>Intersegmental General Ed Transfer Curriculum</t>
  </si>
  <si>
    <t>AS.KIN</t>
  </si>
  <si>
    <t>Kinesiology</t>
  </si>
  <si>
    <t>AAT.KIN</t>
  </si>
  <si>
    <t>Kinesiology for Transfer (AA-T)</t>
  </si>
  <si>
    <t>AA.LPH</t>
  </si>
  <si>
    <t>Liberal Arts - Philosophy Emphasis</t>
  </si>
  <si>
    <t>AA.LAA</t>
  </si>
  <si>
    <t>Liberal Arts-Anthropology Emphasis</t>
  </si>
  <si>
    <t>AA.LAD</t>
  </si>
  <si>
    <t>Liberal Arts-Art &amp; Design Emphasis</t>
  </si>
  <si>
    <t>AA.LAC</t>
  </si>
  <si>
    <t>Liberal Arts-Communication Emphasis</t>
  </si>
  <si>
    <t>AA.LACS</t>
  </si>
  <si>
    <t>Liberal Arts-Culture &amp; Society Emphasis</t>
  </si>
  <si>
    <t>AA.LAH</t>
  </si>
  <si>
    <t>Liberal Arts-History Emphasis</t>
  </si>
  <si>
    <t>AA.LAHU</t>
  </si>
  <si>
    <t>Liberal Arts-Humanities Emphasis</t>
  </si>
  <si>
    <t>AA.LAL</t>
  </si>
  <si>
    <t>Liberal Arts-Languages &amp; Literature Emphasis</t>
  </si>
  <si>
    <t>AA.LAPA</t>
  </si>
  <si>
    <t>Liberal Arts-Performing Arts Emphasis</t>
  </si>
  <si>
    <t>AA.LAPS</t>
  </si>
  <si>
    <t>Liberal Arts-Political Science Emphasis</t>
  </si>
  <si>
    <t>AA.LAP</t>
  </si>
  <si>
    <t>Liberal Arts-Psychology Emphasis</t>
  </si>
  <si>
    <t>AA.LAS</t>
  </si>
  <si>
    <t>Liberal Arts-Sociology &amp; Social Sciences Emphasis</t>
  </si>
  <si>
    <t>AS.MFGT</t>
  </si>
  <si>
    <t>Manufacturing Technology</t>
  </si>
  <si>
    <t>AST.MAT</t>
  </si>
  <si>
    <t>Mathematics for Transfer Degree (AS-T)</t>
  </si>
  <si>
    <t>AA.MUS</t>
  </si>
  <si>
    <t>Music</t>
  </si>
  <si>
    <t>AAT.MUS</t>
  </si>
  <si>
    <t>Music for Transfer (AA-T)</t>
  </si>
  <si>
    <t>AS.NRN</t>
  </si>
  <si>
    <t>Nursing-Registered Nursing</t>
  </si>
  <si>
    <t>CT.NVN</t>
  </si>
  <si>
    <t>Nursing-Vocational Nursing</t>
  </si>
  <si>
    <t>AA.PHO</t>
  </si>
  <si>
    <t>Photography</t>
  </si>
  <si>
    <t>CT.PHO</t>
  </si>
  <si>
    <t>AS.PE</t>
  </si>
  <si>
    <t>Physical Education - Kinesiology</t>
  </si>
  <si>
    <t>AST.PHY</t>
  </si>
  <si>
    <t>Physics for Transfer (AS-T)</t>
  </si>
  <si>
    <t>AAT.POL</t>
  </si>
  <si>
    <t>Political Science for Transfer (AA-T)</t>
  </si>
  <si>
    <t>AA.PSY</t>
  </si>
  <si>
    <t>Psychology</t>
  </si>
  <si>
    <t>AAT.PSY</t>
  </si>
  <si>
    <t>Psychology for Transfer (AA-T)</t>
  </si>
  <si>
    <t>AST.PHS</t>
  </si>
  <si>
    <t>Public Health Science for Transfer Degree (AS-T)</t>
  </si>
  <si>
    <t>AS.RCP</t>
  </si>
  <si>
    <t>Respiratory Care Practitioner</t>
  </si>
  <si>
    <t>AAT.SJ</t>
  </si>
  <si>
    <t>Social Justice for Transfer</t>
  </si>
  <si>
    <t>AA.SSC</t>
  </si>
  <si>
    <t>Social Sciences</t>
  </si>
  <si>
    <t>AAT-SOC</t>
  </si>
  <si>
    <t>Sociology for Transfer (AA-T)</t>
  </si>
  <si>
    <t>AA.SPA</t>
  </si>
  <si>
    <t>Spanish</t>
  </si>
  <si>
    <t>AAT.SPA</t>
  </si>
  <si>
    <t>Spanish for Transfer (AA-T)</t>
  </si>
  <si>
    <t>AAT.SART</t>
  </si>
  <si>
    <t>Studio Arts for Transfer (AA-T)</t>
  </si>
  <si>
    <t>Test</t>
  </si>
  <si>
    <t>AA.TAC</t>
  </si>
  <si>
    <t>Theater Arts &amp; Cinema</t>
  </si>
  <si>
    <t>AA.THA</t>
  </si>
  <si>
    <t>Theatre Arts</t>
  </si>
  <si>
    <t>AAT.THA</t>
  </si>
  <si>
    <t>Theatre Arts for Transfer (AA-T)</t>
  </si>
  <si>
    <t>WACD</t>
  </si>
  <si>
    <t>AS.WLD</t>
  </si>
  <si>
    <t>Welding Technology</t>
  </si>
  <si>
    <t>CT.WLD</t>
  </si>
  <si>
    <t>RANK_ORDER_IND2</t>
  </si>
  <si>
    <t>IND 2 - STATUS</t>
  </si>
  <si>
    <t>REVIEW</t>
  </si>
  <si>
    <t>RANK ORDER IND3</t>
  </si>
  <si>
    <t>IND 3 - STATUS</t>
  </si>
  <si>
    <t>AA</t>
  </si>
  <si>
    <t>ART</t>
  </si>
  <si>
    <t>COM</t>
  </si>
  <si>
    <t>HIS</t>
  </si>
  <si>
    <t>MUS</t>
  </si>
  <si>
    <t>PHO</t>
  </si>
  <si>
    <t>PSY</t>
  </si>
  <si>
    <t>SPA</t>
  </si>
  <si>
    <t>TAC</t>
  </si>
  <si>
    <t>AAT</t>
  </si>
  <si>
    <t>ECO</t>
  </si>
  <si>
    <t>ENG</t>
  </si>
  <si>
    <t>POL</t>
  </si>
  <si>
    <t>AS</t>
  </si>
  <si>
    <t>ADJ</t>
  </si>
  <si>
    <t>ADT</t>
  </si>
  <si>
    <t>AST</t>
  </si>
  <si>
    <t>AUT</t>
  </si>
  <si>
    <t>BIO</t>
  </si>
  <si>
    <t>CHM</t>
  </si>
  <si>
    <t>CMA</t>
  </si>
  <si>
    <t>CONS</t>
  </si>
  <si>
    <t>ECE</t>
  </si>
  <si>
    <t>EGN</t>
  </si>
  <si>
    <t>MFGT</t>
  </si>
  <si>
    <t>NRN</t>
  </si>
  <si>
    <t>RCP</t>
  </si>
  <si>
    <t>WLD</t>
  </si>
  <si>
    <t>BUS</t>
  </si>
  <si>
    <t>GEL</t>
  </si>
  <si>
    <t>MAT</t>
  </si>
  <si>
    <t>PHY</t>
  </si>
  <si>
    <t>CT</t>
  </si>
  <si>
    <t>AIT</t>
  </si>
  <si>
    <t>NVN</t>
  </si>
  <si>
    <t>XX</t>
  </si>
  <si>
    <t>AVERAGE FTES/FTEF RATIO</t>
  </si>
  <si>
    <t>TOTAL SECTIONS</t>
  </si>
  <si>
    <t>TOTAL ENROLLMENT</t>
  </si>
  <si>
    <t>AVERAGE CLASS SIZE</t>
  </si>
  <si>
    <t>CS_SUBJECT</t>
  </si>
  <si>
    <t>COURSE_NAME</t>
  </si>
  <si>
    <t>Total_Active_courses</t>
  </si>
  <si>
    <t>Total_Cancelled_courses</t>
  </si>
  <si>
    <t>TOTAL_COURSES</t>
  </si>
  <si>
    <t>Ave_Course_Cancel_Rate</t>
  </si>
  <si>
    <t>REVIEW_REQUIRED_40</t>
  </si>
  <si>
    <t>AAT-100</t>
  </si>
  <si>
    <t>NOT REQUIRED</t>
  </si>
  <si>
    <t>AAT-101</t>
  </si>
  <si>
    <t>AAT-110</t>
  </si>
  <si>
    <t>AAT-120</t>
  </si>
  <si>
    <t>AAT-121</t>
  </si>
  <si>
    <t>AAT-130</t>
  </si>
  <si>
    <t>AAT-131</t>
  </si>
  <si>
    <t>AAT-140</t>
  </si>
  <si>
    <t>AAT-141</t>
  </si>
  <si>
    <t>AAT-150</t>
  </si>
  <si>
    <t>AAT-151</t>
  </si>
  <si>
    <t>ABT</t>
  </si>
  <si>
    <t>ABT-101</t>
  </si>
  <si>
    <t>ABT-102</t>
  </si>
  <si>
    <t>ABT-103</t>
  </si>
  <si>
    <t>ABT-104</t>
  </si>
  <si>
    <t>ABT-105</t>
  </si>
  <si>
    <t>ABT-110</t>
  </si>
  <si>
    <t>ABT-130</t>
  </si>
  <si>
    <t>ABT-131</t>
  </si>
  <si>
    <t>ABT-132</t>
  </si>
  <si>
    <t>ABT-133</t>
  </si>
  <si>
    <t>ABT-134</t>
  </si>
  <si>
    <t>ABT-135</t>
  </si>
  <si>
    <t>ABT-160</t>
  </si>
  <si>
    <t>ABT-258</t>
  </si>
  <si>
    <t>ABT-41</t>
  </si>
  <si>
    <t>ABT-49</t>
  </si>
  <si>
    <t>ABT-52</t>
  </si>
  <si>
    <t>ABT-53</t>
  </si>
  <si>
    <t>ABT-54</t>
  </si>
  <si>
    <t>ABT-57</t>
  </si>
  <si>
    <t>ABT-58</t>
  </si>
  <si>
    <t>ABT-66</t>
  </si>
  <si>
    <t>ABT-67</t>
  </si>
  <si>
    <t>ABT-80</t>
  </si>
  <si>
    <t>ABT-81</t>
  </si>
  <si>
    <t>ABT-82</t>
  </si>
  <si>
    <t>ABT-83</t>
  </si>
  <si>
    <t>ABT-90</t>
  </si>
  <si>
    <t>ABT-91</t>
  </si>
  <si>
    <t>ABT-92</t>
  </si>
  <si>
    <t>ABT-93</t>
  </si>
  <si>
    <t>ABT-94</t>
  </si>
  <si>
    <t>ABT-95</t>
  </si>
  <si>
    <t>ABT-96</t>
  </si>
  <si>
    <t>ABT-97</t>
  </si>
  <si>
    <t>ABT-98</t>
  </si>
  <si>
    <t>ABT-99</t>
  </si>
  <si>
    <t>ADJ-1</t>
  </si>
  <si>
    <t>ADJ-10</t>
  </si>
  <si>
    <t>ADJ-102</t>
  </si>
  <si>
    <t>ADJ-11</t>
  </si>
  <si>
    <t>ADJ-12</t>
  </si>
  <si>
    <t>ADJ-2</t>
  </si>
  <si>
    <t>ADJ-21A</t>
  </si>
  <si>
    <t>ADJ-25</t>
  </si>
  <si>
    <t>ADJ-3</t>
  </si>
  <si>
    <t>ADJ-30</t>
  </si>
  <si>
    <t>ADJ-33</t>
  </si>
  <si>
    <t>ADJ-34</t>
  </si>
  <si>
    <t>ADJ-36</t>
  </si>
  <si>
    <t>ADJ-4</t>
  </si>
  <si>
    <t>ADJ-5</t>
  </si>
  <si>
    <t>ADJ-50</t>
  </si>
  <si>
    <t>ADJ-51</t>
  </si>
  <si>
    <t>ADJ-76</t>
  </si>
  <si>
    <t>ADJ-8</t>
  </si>
  <si>
    <t>ADT-100</t>
  </si>
  <si>
    <t>ADT-101</t>
  </si>
  <si>
    <t>ADT-110</t>
  </si>
  <si>
    <t>ADT-111</t>
  </si>
  <si>
    <t>ADT-120</t>
  </si>
  <si>
    <t>ADT-121</t>
  </si>
  <si>
    <t>ADT-130</t>
  </si>
  <si>
    <t>ADT-131</t>
  </si>
  <si>
    <t>ADT-140</t>
  </si>
  <si>
    <t>ADT-141</t>
  </si>
  <si>
    <t>AIT-130</t>
  </si>
  <si>
    <t>AIT-131</t>
  </si>
  <si>
    <t>AIT-169</t>
  </si>
  <si>
    <t>AIT-180</t>
  </si>
  <si>
    <t>AIT-70</t>
  </si>
  <si>
    <t>AIT-71</t>
  </si>
  <si>
    <t>AIT-75</t>
  </si>
  <si>
    <t>ANT</t>
  </si>
  <si>
    <t>ANT-1</t>
  </si>
  <si>
    <t>ANT-10</t>
  </si>
  <si>
    <t>ANT-15</t>
  </si>
  <si>
    <t>ANT-2</t>
  </si>
  <si>
    <t>ANT-20</t>
  </si>
  <si>
    <t>ANT-3</t>
  </si>
  <si>
    <t>AOD</t>
  </si>
  <si>
    <t>AOD-1</t>
  </si>
  <si>
    <t>AOD-10</t>
  </si>
  <si>
    <t>AOD-2</t>
  </si>
  <si>
    <t>AOD-3</t>
  </si>
  <si>
    <t>AOD-4</t>
  </si>
  <si>
    <t>AOD-5</t>
  </si>
  <si>
    <t>AOD-6</t>
  </si>
  <si>
    <t>AOD-7</t>
  </si>
  <si>
    <t>AOD-8</t>
  </si>
  <si>
    <t>AOD-9</t>
  </si>
  <si>
    <t>AOD-99</t>
  </si>
  <si>
    <t>APP</t>
  </si>
  <si>
    <t>APP-120</t>
  </si>
  <si>
    <t>APP-121</t>
  </si>
  <si>
    <t>APP-122</t>
  </si>
  <si>
    <t>APP-123</t>
  </si>
  <si>
    <t>APP-124</t>
  </si>
  <si>
    <t>APP-125</t>
  </si>
  <si>
    <t>APP-126</t>
  </si>
  <si>
    <t>APP-127</t>
  </si>
  <si>
    <t>APP-128</t>
  </si>
  <si>
    <t>APP-129</t>
  </si>
  <si>
    <t>ART-10</t>
  </si>
  <si>
    <t>ART-100</t>
  </si>
  <si>
    <t>ART-101</t>
  </si>
  <si>
    <t>ART-102</t>
  </si>
  <si>
    <t>ART-103</t>
  </si>
  <si>
    <t>ART-12A</t>
  </si>
  <si>
    <t>ART-13</t>
  </si>
  <si>
    <t>ART-15A</t>
  </si>
  <si>
    <t>ART-15B</t>
  </si>
  <si>
    <t>ART-19</t>
  </si>
  <si>
    <t>ART-1A</t>
  </si>
  <si>
    <t>ART-1B</t>
  </si>
  <si>
    <t>ART-3</t>
  </si>
  <si>
    <t>ART-6A</t>
  </si>
  <si>
    <t>ART-6B</t>
  </si>
  <si>
    <t>ART-70</t>
  </si>
  <si>
    <t>ART-71</t>
  </si>
  <si>
    <t>ART-72</t>
  </si>
  <si>
    <t>ART-73</t>
  </si>
  <si>
    <t>ART-74</t>
  </si>
  <si>
    <t>ART-76</t>
  </si>
  <si>
    <t>ART-77</t>
  </si>
  <si>
    <t>ART-78</t>
  </si>
  <si>
    <t>ART-80</t>
  </si>
  <si>
    <t>ASL</t>
  </si>
  <si>
    <t>ASL-1</t>
  </si>
  <si>
    <t>ASL-2</t>
  </si>
  <si>
    <t>ASL-3</t>
  </si>
  <si>
    <t>AST-1</t>
  </si>
  <si>
    <t>AST-1L</t>
  </si>
  <si>
    <t>AUT-120</t>
  </si>
  <si>
    <t>AUT-121</t>
  </si>
  <si>
    <t>AUT-86</t>
  </si>
  <si>
    <t>BIO-1</t>
  </si>
  <si>
    <t>BIO-10</t>
  </si>
  <si>
    <t>BIO-11</t>
  </si>
  <si>
    <t>BIO-12</t>
  </si>
  <si>
    <t>BIO-13</t>
  </si>
  <si>
    <t>BIO-18</t>
  </si>
  <si>
    <t>BIO-2</t>
  </si>
  <si>
    <t>BIO-20</t>
  </si>
  <si>
    <t>BIO-27</t>
  </si>
  <si>
    <t>BIO-3</t>
  </si>
  <si>
    <t>BIO-30</t>
  </si>
  <si>
    <t>BIO-42</t>
  </si>
  <si>
    <t>BIO-47</t>
  </si>
  <si>
    <t>BIO-48</t>
  </si>
  <si>
    <t>BIO-48L</t>
  </si>
  <si>
    <t>BIO-5</t>
  </si>
  <si>
    <t>BIO-6</t>
  </si>
  <si>
    <t>BIO-6L</t>
  </si>
  <si>
    <t>BUS-100</t>
  </si>
  <si>
    <t>BUS-110</t>
  </si>
  <si>
    <t>BUS-110A</t>
  </si>
  <si>
    <t>BUS-110B</t>
  </si>
  <si>
    <t>BUS-111</t>
  </si>
  <si>
    <t>BUS-128</t>
  </si>
  <si>
    <t>BUS-129</t>
  </si>
  <si>
    <t>BUS-131</t>
  </si>
  <si>
    <t>BUS-135</t>
  </si>
  <si>
    <t>BUS-140A</t>
  </si>
  <si>
    <t>BUS-140B</t>
  </si>
  <si>
    <t>BUS-150</t>
  </si>
  <si>
    <t>BUS-151</t>
  </si>
  <si>
    <t>BUS-152</t>
  </si>
  <si>
    <t>BUS-154</t>
  </si>
  <si>
    <t>BUS-172</t>
  </si>
  <si>
    <t>BUS-173</t>
  </si>
  <si>
    <t>BUS-175</t>
  </si>
  <si>
    <t>BUS-177</t>
  </si>
  <si>
    <t>BUS-18</t>
  </si>
  <si>
    <t>BUS-190</t>
  </si>
  <si>
    <t>BUS-194</t>
  </si>
  <si>
    <t>BUS-1A</t>
  </si>
  <si>
    <t>BUS-1B</t>
  </si>
  <si>
    <t>BUS-200</t>
  </si>
  <si>
    <t>BUS-210</t>
  </si>
  <si>
    <t>BUS-32</t>
  </si>
  <si>
    <t>BUS-43</t>
  </si>
  <si>
    <t>BUS-50</t>
  </si>
  <si>
    <t>BUS-600</t>
  </si>
  <si>
    <t>CHM-12A</t>
  </si>
  <si>
    <t>CHM-12B</t>
  </si>
  <si>
    <t>CHM-1A</t>
  </si>
  <si>
    <t>CHM-1B</t>
  </si>
  <si>
    <t>CHM-22</t>
  </si>
  <si>
    <t>CHM-23</t>
  </si>
  <si>
    <t>CHM-60</t>
  </si>
  <si>
    <t>CMA-51</t>
  </si>
  <si>
    <t>CMA-52</t>
  </si>
  <si>
    <t>CMA-53</t>
  </si>
  <si>
    <t>CMA-54</t>
  </si>
  <si>
    <t>CMA-55</t>
  </si>
  <si>
    <t>CMA-56</t>
  </si>
  <si>
    <t>CMA-57</t>
  </si>
  <si>
    <t>CMA-61</t>
  </si>
  <si>
    <t>CMA-62</t>
  </si>
  <si>
    <t>CMA-63</t>
  </si>
  <si>
    <t>CMA-64</t>
  </si>
  <si>
    <t>CMA-65</t>
  </si>
  <si>
    <t>CMA-69</t>
  </si>
  <si>
    <t>CMA-70</t>
  </si>
  <si>
    <t>CMA-71</t>
  </si>
  <si>
    <t>CMA-72</t>
  </si>
  <si>
    <t>CMA-74</t>
  </si>
  <si>
    <t>CMA-75</t>
  </si>
  <si>
    <t>CMA-76</t>
  </si>
  <si>
    <t>CMA-81</t>
  </si>
  <si>
    <t>CMA-82</t>
  </si>
  <si>
    <t>CMA-83</t>
  </si>
  <si>
    <t>CMA-84</t>
  </si>
  <si>
    <t>CMA-90</t>
  </si>
  <si>
    <t>CMA-91</t>
  </si>
  <si>
    <t>COM-1</t>
  </si>
  <si>
    <t>COM-10</t>
  </si>
  <si>
    <t>COM-2</t>
  </si>
  <si>
    <t>COM-3</t>
  </si>
  <si>
    <t>COM-4</t>
  </si>
  <si>
    <t>COM-5</t>
  </si>
  <si>
    <t>COM-8</t>
  </si>
  <si>
    <t>CONS-101</t>
  </si>
  <si>
    <t>CONS-104</t>
  </si>
  <si>
    <t>CONS-136</t>
  </si>
  <si>
    <t>CONS-142</t>
  </si>
  <si>
    <t>CONS-144</t>
  </si>
  <si>
    <t>CONS-61</t>
  </si>
  <si>
    <t>COU</t>
  </si>
  <si>
    <t>COU-1</t>
  </si>
  <si>
    <t>COU-21</t>
  </si>
  <si>
    <t>COU-23</t>
  </si>
  <si>
    <t>COU-27</t>
  </si>
  <si>
    <t>COU-30</t>
  </si>
  <si>
    <t>COU-38</t>
  </si>
  <si>
    <t>COU-9</t>
  </si>
  <si>
    <t>CSS</t>
  </si>
  <si>
    <t>CSS-1</t>
  </si>
  <si>
    <t>CSS-120A</t>
  </si>
  <si>
    <t>CSS-120B</t>
  </si>
  <si>
    <t>CSS-120C</t>
  </si>
  <si>
    <t>CSS-120D</t>
  </si>
  <si>
    <t>CSS-122</t>
  </si>
  <si>
    <t>CSS-123</t>
  </si>
  <si>
    <t>CSS-124</t>
  </si>
  <si>
    <t>CSS-126</t>
  </si>
  <si>
    <t>CSS-169</t>
  </si>
  <si>
    <t>CSS-25</t>
  </si>
  <si>
    <t>CSS-26</t>
  </si>
  <si>
    <t>CSS-27</t>
  </si>
  <si>
    <t>CSS-29</t>
  </si>
  <si>
    <t>CSS-2A</t>
  </si>
  <si>
    <t>CSS-2B</t>
  </si>
  <si>
    <t>CSS-3</t>
  </si>
  <si>
    <t>CSS-4</t>
  </si>
  <si>
    <t>CSS-44</t>
  </si>
  <si>
    <t>CSS-64</t>
  </si>
  <si>
    <t>CSS-65</t>
  </si>
  <si>
    <t>CSS-7</t>
  </si>
  <si>
    <t>CSS-74</t>
  </si>
  <si>
    <t>CSS-76</t>
  </si>
  <si>
    <t>CSS-78</t>
  </si>
  <si>
    <t>CSS-84</t>
  </si>
  <si>
    <t>CSS-86</t>
  </si>
  <si>
    <t>CWE</t>
  </si>
  <si>
    <t>CWE-99</t>
  </si>
  <si>
    <t>DRA</t>
  </si>
  <si>
    <t>DRA-50</t>
  </si>
  <si>
    <t>DRA-55</t>
  </si>
  <si>
    <t>DRA-64</t>
  </si>
  <si>
    <t>DRA-70</t>
  </si>
  <si>
    <t>DRA-71</t>
  </si>
  <si>
    <t>ECE-1</t>
  </si>
  <si>
    <t>ECE-10</t>
  </si>
  <si>
    <t>ECE-101</t>
  </si>
  <si>
    <t>ECE-11</t>
  </si>
  <si>
    <t>ECE-12</t>
  </si>
  <si>
    <t>ECE-12A</t>
  </si>
  <si>
    <t>ECE-12B</t>
  </si>
  <si>
    <t>ECE-19</t>
  </si>
  <si>
    <t>ECE-2</t>
  </si>
  <si>
    <t>ECE-20</t>
  </si>
  <si>
    <t>ECE-200</t>
  </si>
  <si>
    <t>ECE-21</t>
  </si>
  <si>
    <t>ECE-26</t>
  </si>
  <si>
    <t>ECE-27</t>
  </si>
  <si>
    <t>ECE-4</t>
  </si>
  <si>
    <t>ECE-53</t>
  </si>
  <si>
    <t>ECE-54</t>
  </si>
  <si>
    <t>ECE-6</t>
  </si>
  <si>
    <t>ECE-70A</t>
  </si>
  <si>
    <t>ECE-71</t>
  </si>
  <si>
    <t>ECE-9</t>
  </si>
  <si>
    <t>ECO-1</t>
  </si>
  <si>
    <t>ECO-10</t>
  </si>
  <si>
    <t>ECO-5</t>
  </si>
  <si>
    <t>EDU</t>
  </si>
  <si>
    <t>EDU-1</t>
  </si>
  <si>
    <t>EDU-110</t>
  </si>
  <si>
    <t>EGN-1</t>
  </si>
  <si>
    <t>EGN-11</t>
  </si>
  <si>
    <t>EGN-1L</t>
  </si>
  <si>
    <t>EGN-1R</t>
  </si>
  <si>
    <t>EGN-2</t>
  </si>
  <si>
    <t>EGN-4</t>
  </si>
  <si>
    <t>EGN-5</t>
  </si>
  <si>
    <t>EGN-6</t>
  </si>
  <si>
    <t>EGN-7</t>
  </si>
  <si>
    <t>EGN-7L</t>
  </si>
  <si>
    <t>EGN-8</t>
  </si>
  <si>
    <t>EMT</t>
  </si>
  <si>
    <t>EMT-53</t>
  </si>
  <si>
    <t>ENG-101</t>
  </si>
  <si>
    <t>ENG-17</t>
  </si>
  <si>
    <t>ENG-1A</t>
  </si>
  <si>
    <t>ENG-1AX</t>
  </si>
  <si>
    <t>ENG-1B</t>
  </si>
  <si>
    <t>ENG-2</t>
  </si>
  <si>
    <t>ENG-22</t>
  </si>
  <si>
    <t>ENG-24</t>
  </si>
  <si>
    <t>ENG-253</t>
  </si>
  <si>
    <t>ENG-26</t>
  </si>
  <si>
    <t>ENG-31</t>
  </si>
  <si>
    <t>ENG-41</t>
  </si>
  <si>
    <t>ENG-44A</t>
  </si>
  <si>
    <t>ENG-44B</t>
  </si>
  <si>
    <t>ENG-46A</t>
  </si>
  <si>
    <t>ENG-46B</t>
  </si>
  <si>
    <t>ENG-47A</t>
  </si>
  <si>
    <t>ENG-47B</t>
  </si>
  <si>
    <t>ENG-48</t>
  </si>
  <si>
    <t>ENG-50</t>
  </si>
  <si>
    <t>ENG-51</t>
  </si>
  <si>
    <t>ESL</t>
  </si>
  <si>
    <t>ESL-101</t>
  </si>
  <si>
    <t>ESL-225</t>
  </si>
  <si>
    <t>ESL-227A</t>
  </si>
  <si>
    <t>ESL-227B</t>
  </si>
  <si>
    <t>ESL-233</t>
  </si>
  <si>
    <t>ESL-237A</t>
  </si>
  <si>
    <t>ESL-237B</t>
  </si>
  <si>
    <t>ESL-243</t>
  </si>
  <si>
    <t>ESL-247A</t>
  </si>
  <si>
    <t>ESL-247B</t>
  </si>
  <si>
    <t>ESL-252</t>
  </si>
  <si>
    <t>ESL-255</t>
  </si>
  <si>
    <t>ESL-258</t>
  </si>
  <si>
    <t>ESL-265</t>
  </si>
  <si>
    <t>ESL-290A</t>
  </si>
  <si>
    <t>ESL-290B</t>
  </si>
  <si>
    <t>ESL-290C</t>
  </si>
  <si>
    <t>ESL-290D</t>
  </si>
  <si>
    <t>ESL-410</t>
  </si>
  <si>
    <t>ESL-420</t>
  </si>
  <si>
    <t>ESL-610</t>
  </si>
  <si>
    <t>ESL-615</t>
  </si>
  <si>
    <t>ESL-620</t>
  </si>
  <si>
    <t>ESL-625</t>
  </si>
  <si>
    <t>ESL-690A</t>
  </si>
  <si>
    <t>ESL-690B</t>
  </si>
  <si>
    <t>ESL-690C</t>
  </si>
  <si>
    <t>ESL-690D</t>
  </si>
  <si>
    <t>ETH</t>
  </si>
  <si>
    <t>ETH-1</t>
  </si>
  <si>
    <t>ETH-12</t>
  </si>
  <si>
    <t>ETH-2</t>
  </si>
  <si>
    <t>ETH-25</t>
  </si>
  <si>
    <t>ETH-3</t>
  </si>
  <si>
    <t>ETH-4</t>
  </si>
  <si>
    <t>ETH-5</t>
  </si>
  <si>
    <t>ETH-6</t>
  </si>
  <si>
    <t>ETH-7</t>
  </si>
  <si>
    <t>FCS</t>
  </si>
  <si>
    <t>FCS-23</t>
  </si>
  <si>
    <t>GEG</t>
  </si>
  <si>
    <t>GEG-1</t>
  </si>
  <si>
    <t>GEG-10</t>
  </si>
  <si>
    <t>GEL-1</t>
  </si>
  <si>
    <t>GEL-2</t>
  </si>
  <si>
    <t>GEL-25</t>
  </si>
  <si>
    <t>GEL-6</t>
  </si>
  <si>
    <t>HED</t>
  </si>
  <si>
    <t>HED-2</t>
  </si>
  <si>
    <t>HED-55</t>
  </si>
  <si>
    <t>HED-6</t>
  </si>
  <si>
    <t>HED-7</t>
  </si>
  <si>
    <t>HED-8</t>
  </si>
  <si>
    <t>HES</t>
  </si>
  <si>
    <t>HES-1</t>
  </si>
  <si>
    <t>HES-120</t>
  </si>
  <si>
    <t>HES-2</t>
  </si>
  <si>
    <t>HES-3</t>
  </si>
  <si>
    <t>HES-80</t>
  </si>
  <si>
    <t>HIS-10</t>
  </si>
  <si>
    <t>HIS-17A</t>
  </si>
  <si>
    <t>HIS-17B</t>
  </si>
  <si>
    <t>HIS-40</t>
  </si>
  <si>
    <t>HIS-46A</t>
  </si>
  <si>
    <t>HIS-46B</t>
  </si>
  <si>
    <t>HIS-47</t>
  </si>
  <si>
    <t>HIS-49A</t>
  </si>
  <si>
    <t>HIS-49B</t>
  </si>
  <si>
    <t>HIS-4A</t>
  </si>
  <si>
    <t>HIS-4B</t>
  </si>
  <si>
    <t>HIS-51</t>
  </si>
  <si>
    <t>HIS-5A</t>
  </si>
  <si>
    <t>HIS-5B</t>
  </si>
  <si>
    <t>HIS-6</t>
  </si>
  <si>
    <t>IDS</t>
  </si>
  <si>
    <t>IDS-1</t>
  </si>
  <si>
    <t>IDS-2</t>
  </si>
  <si>
    <t>INS</t>
  </si>
  <si>
    <t>INS-250</t>
  </si>
  <si>
    <t>INS-301</t>
  </si>
  <si>
    <t>LAW</t>
  </si>
  <si>
    <t>LAW-41</t>
  </si>
  <si>
    <t>LAW-42</t>
  </si>
  <si>
    <t>LIB</t>
  </si>
  <si>
    <t>LIB-2</t>
  </si>
  <si>
    <t>LIB-5</t>
  </si>
  <si>
    <t>LIB-6</t>
  </si>
  <si>
    <t>LIB-7</t>
  </si>
  <si>
    <t>LSK</t>
  </si>
  <si>
    <t>LSK-105</t>
  </si>
  <si>
    <t>LSK-126</t>
  </si>
  <si>
    <t>LSK-90</t>
  </si>
  <si>
    <t>MAT-10</t>
  </si>
  <si>
    <t>MAT-106</t>
  </si>
  <si>
    <t>MAT-118</t>
  </si>
  <si>
    <t>MAT-12</t>
  </si>
  <si>
    <t>MAT-121</t>
  </si>
  <si>
    <t>MAT-121L1</t>
  </si>
  <si>
    <t>MAT-121L2</t>
  </si>
  <si>
    <t>MAT-121L3</t>
  </si>
  <si>
    <t>MAT-121L4</t>
  </si>
  <si>
    <t>MAT-123</t>
  </si>
  <si>
    <t>MAT-123L1</t>
  </si>
  <si>
    <t>MAT-123L2</t>
  </si>
  <si>
    <t>MAT-123L3</t>
  </si>
  <si>
    <t>MAT-123L4</t>
  </si>
  <si>
    <t>MAT-13</t>
  </si>
  <si>
    <t>MAT-16</t>
  </si>
  <si>
    <t>MAT-18</t>
  </si>
  <si>
    <t>MAT-2</t>
  </si>
  <si>
    <t>MAT-201</t>
  </si>
  <si>
    <t>MAT-201L1</t>
  </si>
  <si>
    <t>MAT-201L2</t>
  </si>
  <si>
    <t>MAT-201L3</t>
  </si>
  <si>
    <t>MAT-213</t>
  </si>
  <si>
    <t>MAT-223</t>
  </si>
  <si>
    <t>MAT-225</t>
  </si>
  <si>
    <t>MAT-24</t>
  </si>
  <si>
    <t>MAT-25</t>
  </si>
  <si>
    <t>MAT-27</t>
  </si>
  <si>
    <t>MAT-3A</t>
  </si>
  <si>
    <t>MAT-3B</t>
  </si>
  <si>
    <t>MAT-3C</t>
  </si>
  <si>
    <t>MAT-4</t>
  </si>
  <si>
    <t>MAT-5</t>
  </si>
  <si>
    <t>MAT-601</t>
  </si>
  <si>
    <t>MAT-621</t>
  </si>
  <si>
    <t>MAT-7</t>
  </si>
  <si>
    <t>MFGT-130</t>
  </si>
  <si>
    <t>MFGT-131</t>
  </si>
  <si>
    <t>MFGT-140</t>
  </si>
  <si>
    <t>MFGT-141</t>
  </si>
  <si>
    <t>MFGT-150</t>
  </si>
  <si>
    <t>MFGT-151</t>
  </si>
  <si>
    <t>MFGT-169</t>
  </si>
  <si>
    <t>MFGT-180</t>
  </si>
  <si>
    <t>MFGT-70</t>
  </si>
  <si>
    <t>MFGT-71</t>
  </si>
  <si>
    <t>MFGT-75</t>
  </si>
  <si>
    <t>MUS-10</t>
  </si>
  <si>
    <t>MUS-11</t>
  </si>
  <si>
    <t>MUS-13A</t>
  </si>
  <si>
    <t>MUS-13B</t>
  </si>
  <si>
    <t>MUS-14</t>
  </si>
  <si>
    <t>MUS-15</t>
  </si>
  <si>
    <t>MUS-17A</t>
  </si>
  <si>
    <t>MUS-17B</t>
  </si>
  <si>
    <t>MUS-17C</t>
  </si>
  <si>
    <t>MUS-17D</t>
  </si>
  <si>
    <t>MUS-1A</t>
  </si>
  <si>
    <t>MUS-2</t>
  </si>
  <si>
    <t>MUS-20</t>
  </si>
  <si>
    <t>MUS-21</t>
  </si>
  <si>
    <t>MUS-25</t>
  </si>
  <si>
    <t>MUS-26</t>
  </si>
  <si>
    <t>MUS-36</t>
  </si>
  <si>
    <t>MUS-37</t>
  </si>
  <si>
    <t>MUS-42</t>
  </si>
  <si>
    <t>MUS-420</t>
  </si>
  <si>
    <t>MUS-43</t>
  </si>
  <si>
    <t>MUS-46</t>
  </si>
  <si>
    <t>MUS-47</t>
  </si>
  <si>
    <t>MUS-48</t>
  </si>
  <si>
    <t>MUS-49</t>
  </si>
  <si>
    <t>MUS-5</t>
  </si>
  <si>
    <t>MUS-54</t>
  </si>
  <si>
    <t>MUS-6</t>
  </si>
  <si>
    <t>MUS-7</t>
  </si>
  <si>
    <t>MUS-8</t>
  </si>
  <si>
    <t>NRN-110</t>
  </si>
  <si>
    <t>NRN-224</t>
  </si>
  <si>
    <t>NRN-225</t>
  </si>
  <si>
    <t>NRN-226</t>
  </si>
  <si>
    <t>NRN-227</t>
  </si>
  <si>
    <t>NRN-228</t>
  </si>
  <si>
    <t>NRN-30</t>
  </si>
  <si>
    <t>NRN-41</t>
  </si>
  <si>
    <t>NRN-42</t>
  </si>
  <si>
    <t>NRN-43</t>
  </si>
  <si>
    <t>NRN-44</t>
  </si>
  <si>
    <t>NRN-70</t>
  </si>
  <si>
    <t>NRN-99</t>
  </si>
  <si>
    <t>NUTR</t>
  </si>
  <si>
    <t>NUTR-1</t>
  </si>
  <si>
    <t>NUTR-51</t>
  </si>
  <si>
    <t>NVN-110</t>
  </si>
  <si>
    <t>NVN-119</t>
  </si>
  <si>
    <t>NVN-119A</t>
  </si>
  <si>
    <t>NVN-119B</t>
  </si>
  <si>
    <t>NVN-120A</t>
  </si>
  <si>
    <t>NVN-120B</t>
  </si>
  <si>
    <t>NVN-120C</t>
  </si>
  <si>
    <t>NVN-121</t>
  </si>
  <si>
    <t>NVN-121A</t>
  </si>
  <si>
    <t>NVN-121B</t>
  </si>
  <si>
    <t>NVN-121C</t>
  </si>
  <si>
    <t>NVN-122A</t>
  </si>
  <si>
    <t>NVN-122B</t>
  </si>
  <si>
    <t>NVN-122C</t>
  </si>
  <si>
    <t>NVN-123</t>
  </si>
  <si>
    <t>NVN-123A</t>
  </si>
  <si>
    <t>NVN-123C</t>
  </si>
  <si>
    <t>NVN-130A</t>
  </si>
  <si>
    <t>NVN-130B</t>
  </si>
  <si>
    <t>NVN-130C</t>
  </si>
  <si>
    <t>NVN-210</t>
  </si>
  <si>
    <t>NVN-224</t>
  </si>
  <si>
    <t>NVN-226</t>
  </si>
  <si>
    <t>NVN-227</t>
  </si>
  <si>
    <t>NVN-70</t>
  </si>
  <si>
    <t>OCN</t>
  </si>
  <si>
    <t>OCN-1</t>
  </si>
  <si>
    <t>PEAC</t>
  </si>
  <si>
    <t>PEAC-32</t>
  </si>
  <si>
    <t>PEAC-36</t>
  </si>
  <si>
    <t>PEAC-38</t>
  </si>
  <si>
    <t>PEAC-40</t>
  </si>
  <si>
    <t>PEAC-41</t>
  </si>
  <si>
    <t>PEAC-42</t>
  </si>
  <si>
    <t>PEAC-43</t>
  </si>
  <si>
    <t>PEAC-44</t>
  </si>
  <si>
    <t>PEAC-46</t>
  </si>
  <si>
    <t>PEAC-47</t>
  </si>
  <si>
    <t>PEAC-49</t>
  </si>
  <si>
    <t>PEAC-50</t>
  </si>
  <si>
    <t>PEAC-51</t>
  </si>
  <si>
    <t>PEAC-52</t>
  </si>
  <si>
    <t>PEAC-55</t>
  </si>
  <si>
    <t>PEAC-56</t>
  </si>
  <si>
    <t>PEAC-58</t>
  </si>
  <si>
    <t>PEAC-59</t>
  </si>
  <si>
    <t>PEAC-61</t>
  </si>
  <si>
    <t>PEAC-62</t>
  </si>
  <si>
    <t>PEAC-64</t>
  </si>
  <si>
    <t>PEAC-66</t>
  </si>
  <si>
    <t>PEAC-67</t>
  </si>
  <si>
    <t>PEAC-68</t>
  </si>
  <si>
    <t>PEAC-69</t>
  </si>
  <si>
    <t>PEAC-70</t>
  </si>
  <si>
    <t>PEAC-74</t>
  </si>
  <si>
    <t>PEAD</t>
  </si>
  <si>
    <t>PEAD-84</t>
  </si>
  <si>
    <t>PEIN</t>
  </si>
  <si>
    <t>PEIN-17</t>
  </si>
  <si>
    <t>PEIN-19</t>
  </si>
  <si>
    <t>PEIN-20</t>
  </si>
  <si>
    <t>PEIN-21</t>
  </si>
  <si>
    <t>PEIN-22</t>
  </si>
  <si>
    <t>PEIN-23</t>
  </si>
  <si>
    <t>PEIN-24</t>
  </si>
  <si>
    <t>PEIN-25</t>
  </si>
  <si>
    <t>PEIN-26</t>
  </si>
  <si>
    <t>PEIN-27</t>
  </si>
  <si>
    <t>PEIN-30</t>
  </si>
  <si>
    <t>PEIN-32</t>
  </si>
  <si>
    <t>PEIN-40</t>
  </si>
  <si>
    <t>PEIN-41</t>
  </si>
  <si>
    <t>PEIN-42</t>
  </si>
  <si>
    <t>PEIN-43</t>
  </si>
  <si>
    <t>PEIN-44</t>
  </si>
  <si>
    <t>PEIN-45</t>
  </si>
  <si>
    <t>PEIN-46</t>
  </si>
  <si>
    <t>PETH</t>
  </si>
  <si>
    <t>PETH-1</t>
  </si>
  <si>
    <t>PETH-10A</t>
  </si>
  <si>
    <t>PETH-10B</t>
  </si>
  <si>
    <t>PETH-2</t>
  </si>
  <si>
    <t>PETH-3</t>
  </si>
  <si>
    <t>PETH-4</t>
  </si>
  <si>
    <t>PETH-5</t>
  </si>
  <si>
    <t>PHL</t>
  </si>
  <si>
    <t>PHL-10</t>
  </si>
  <si>
    <t>PHL-15</t>
  </si>
  <si>
    <t>PHL-2</t>
  </si>
  <si>
    <t>PHO-1</t>
  </si>
  <si>
    <t>PHO-2</t>
  </si>
  <si>
    <t>PHO-3</t>
  </si>
  <si>
    <t>PHO-4</t>
  </si>
  <si>
    <t>PHY-10</t>
  </si>
  <si>
    <t>PHY-2A</t>
  </si>
  <si>
    <t>PHY-2B</t>
  </si>
  <si>
    <t>PHY-32</t>
  </si>
  <si>
    <t>PHY-4A</t>
  </si>
  <si>
    <t>PHY-4B</t>
  </si>
  <si>
    <t>PHY-4C</t>
  </si>
  <si>
    <t>POL-1</t>
  </si>
  <si>
    <t>POL-2</t>
  </si>
  <si>
    <t>POL-3</t>
  </si>
  <si>
    <t>POL-5</t>
  </si>
  <si>
    <t>POL-6</t>
  </si>
  <si>
    <t>PSY-10</t>
  </si>
  <si>
    <t>PSY-12</t>
  </si>
  <si>
    <t>PSY-14</t>
  </si>
  <si>
    <t>PSY-15</t>
  </si>
  <si>
    <t>PSY-2</t>
  </si>
  <si>
    <t>PSY-22</t>
  </si>
  <si>
    <t>PSY-25</t>
  </si>
  <si>
    <t>PSY-30</t>
  </si>
  <si>
    <t>PSY-33</t>
  </si>
  <si>
    <t>PSY-41</t>
  </si>
  <si>
    <t>PSY-42</t>
  </si>
  <si>
    <t>PSY-6</t>
  </si>
  <si>
    <t>PSY-8</t>
  </si>
  <si>
    <t>PSY-9</t>
  </si>
  <si>
    <t>RCP-110</t>
  </si>
  <si>
    <t>RCP-225</t>
  </si>
  <si>
    <t>RCP-226</t>
  </si>
  <si>
    <t>RCP-227</t>
  </si>
  <si>
    <t>RCP-228</t>
  </si>
  <si>
    <t>RCP-50</t>
  </si>
  <si>
    <t>RCP-51</t>
  </si>
  <si>
    <t>RCP-52</t>
  </si>
  <si>
    <t>RCP-53</t>
  </si>
  <si>
    <t>RCP-54</t>
  </si>
  <si>
    <t>RCP-60</t>
  </si>
  <si>
    <t>RCP-61</t>
  </si>
  <si>
    <t>RCP-62</t>
  </si>
  <si>
    <t>RCP-63</t>
  </si>
  <si>
    <t>RCP-64</t>
  </si>
  <si>
    <t>RCP-70</t>
  </si>
  <si>
    <t>RCP-71</t>
  </si>
  <si>
    <t>RCP-72</t>
  </si>
  <si>
    <t>RCP-73</t>
  </si>
  <si>
    <t>RCP-74</t>
  </si>
  <si>
    <t>RCP-80</t>
  </si>
  <si>
    <t>RCP-81</t>
  </si>
  <si>
    <t>RCP-82</t>
  </si>
  <si>
    <t>RCP-83</t>
  </si>
  <si>
    <t>RCP-84</t>
  </si>
  <si>
    <t>SCI</t>
  </si>
  <si>
    <t>SCI-124</t>
  </si>
  <si>
    <t>SJS</t>
  </si>
  <si>
    <t>SJS-20</t>
  </si>
  <si>
    <t>SJS-22</t>
  </si>
  <si>
    <t>SOC</t>
  </si>
  <si>
    <t>SOC-1</t>
  </si>
  <si>
    <t>SOC-15</t>
  </si>
  <si>
    <t>SOC-20</t>
  </si>
  <si>
    <t>SOC-30</t>
  </si>
  <si>
    <t>SOC-41</t>
  </si>
  <si>
    <t>SOC-42</t>
  </si>
  <si>
    <t>SOC-5</t>
  </si>
  <si>
    <t>SPA-1</t>
  </si>
  <si>
    <t>SPA-1S</t>
  </si>
  <si>
    <t>SPA-1X</t>
  </si>
  <si>
    <t>SPA-2</t>
  </si>
  <si>
    <t>SPA-2S</t>
  </si>
  <si>
    <t>SPA-2X</t>
  </si>
  <si>
    <t>SPA-3</t>
  </si>
  <si>
    <t>SPA-3S</t>
  </si>
  <si>
    <t>SPA-4</t>
  </si>
  <si>
    <t>SPA-4S</t>
  </si>
  <si>
    <t>TAC-1</t>
  </si>
  <si>
    <t>TAC-10</t>
  </si>
  <si>
    <t>TAC-11</t>
  </si>
  <si>
    <t>TAC-14</t>
  </si>
  <si>
    <t>TAC-15</t>
  </si>
  <si>
    <t>TAC-17</t>
  </si>
  <si>
    <t>TAC-2</t>
  </si>
  <si>
    <t>TAC-20</t>
  </si>
  <si>
    <t>TAC-21</t>
  </si>
  <si>
    <t>TAC-22</t>
  </si>
  <si>
    <t>TAC-23</t>
  </si>
  <si>
    <t>TAC-24</t>
  </si>
  <si>
    <t>TAC-25</t>
  </si>
  <si>
    <t>TAC-26</t>
  </si>
  <si>
    <t>TAC-27</t>
  </si>
  <si>
    <t>TAC-29</t>
  </si>
  <si>
    <t>TAC-3</t>
  </si>
  <si>
    <t>TAC-30</t>
  </si>
  <si>
    <t>TAC-31</t>
  </si>
  <si>
    <t>TAC-40</t>
  </si>
  <si>
    <t>TAC-50</t>
  </si>
  <si>
    <t>TAC-51</t>
  </si>
  <si>
    <t>TAC-52</t>
  </si>
  <si>
    <t>TAC-53</t>
  </si>
  <si>
    <t>TAC-54</t>
  </si>
  <si>
    <t>TAC-55</t>
  </si>
  <si>
    <t>TAC-57</t>
  </si>
  <si>
    <t>TAC-58</t>
  </si>
  <si>
    <t>TAC-59</t>
  </si>
  <si>
    <t>TAC-7</t>
  </si>
  <si>
    <t>TAC-90</t>
  </si>
  <si>
    <t>TAC-91</t>
  </si>
  <si>
    <t>WLD-150</t>
  </si>
  <si>
    <t>WLD-151</t>
  </si>
  <si>
    <t>WLD-152</t>
  </si>
  <si>
    <t>WLD-153</t>
  </si>
  <si>
    <t>WLD-154</t>
  </si>
  <si>
    <t>WLD-155</t>
  </si>
  <si>
    <t>WLD-156</t>
  </si>
  <si>
    <t>WLD-157</t>
  </si>
  <si>
    <t>WLD-158</t>
  </si>
  <si>
    <t>WLD-52</t>
  </si>
  <si>
    <t>WLD-53</t>
  </si>
  <si>
    <t>WLD-54</t>
  </si>
  <si>
    <t>WLD-57</t>
  </si>
  <si>
    <t>WLD-58</t>
  </si>
  <si>
    <t>WLD-99</t>
  </si>
  <si>
    <t>BUS-150.15</t>
  </si>
  <si>
    <t>BUS-150.25</t>
  </si>
  <si>
    <t>MUS-23.1</t>
  </si>
  <si>
    <t>MUS-23.3</t>
  </si>
  <si>
    <t>MUS-23.4</t>
  </si>
  <si>
    <t>MUS-29.1</t>
  </si>
  <si>
    <t>MUS-29.3</t>
  </si>
  <si>
    <t>MUS-29.5</t>
  </si>
  <si>
    <t>MUS-34.1</t>
  </si>
  <si>
    <t>MUS-34.2</t>
  </si>
  <si>
    <t>MUS-34.3</t>
  </si>
  <si>
    <t>MUS-34.4</t>
  </si>
  <si>
    <t>MUS-34.5</t>
  </si>
  <si>
    <t>NRN-41.1</t>
  </si>
  <si>
    <t>NRN-41.2</t>
  </si>
  <si>
    <t>NRN-41.3</t>
  </si>
  <si>
    <t>NRN-42.1</t>
  </si>
  <si>
    <t>NRN-42.2</t>
  </si>
  <si>
    <t>NRN-42.3</t>
  </si>
  <si>
    <t>NRN-43.1</t>
  </si>
  <si>
    <t>NRN-43.2</t>
  </si>
  <si>
    <t>NRN-43.3</t>
  </si>
  <si>
    <t>NRN-44.1</t>
  </si>
  <si>
    <t>NRN-44.2</t>
  </si>
  <si>
    <t>NRN-50.41</t>
  </si>
  <si>
    <t>NRN-50.42</t>
  </si>
  <si>
    <t>NRN-50.43</t>
  </si>
  <si>
    <t>NRN-50.44</t>
  </si>
  <si>
    <t>NRN-60.1</t>
  </si>
  <si>
    <t>NVN-119.1</t>
  </si>
  <si>
    <t>NVN-121.1</t>
  </si>
  <si>
    <t>NVN-123.1</t>
  </si>
  <si>
    <t>NVN-150.1</t>
  </si>
  <si>
    <t>MAJOR_REQUIRED_COURSES</t>
  </si>
  <si>
    <t>ACTIVE_STATUS</t>
  </si>
  <si>
    <t>PRIMARY_ONLY</t>
  </si>
  <si>
    <t>COURSE_ACTIVE</t>
  </si>
  <si>
    <t>PRIMARY_OPTIONAL</t>
  </si>
  <si>
    <t>NOT OFFERED</t>
  </si>
  <si>
    <t>OPTIONAL_ONLY</t>
  </si>
  <si>
    <t>CANCEL RATIO</t>
  </si>
  <si>
    <t>INDICATOR 1B (CANCELLATION RATE &gt;= 40%)</t>
  </si>
  <si>
    <t>INDICATOR 1A - Active within the past 3 Academic Years</t>
  </si>
  <si>
    <t>ACAD_ACAD_PROGRAM</t>
  </si>
  <si>
    <t>AY</t>
  </si>
  <si>
    <t>NUM_AWARDS</t>
  </si>
  <si>
    <t>MEDIAN_MONTHS</t>
  </si>
  <si>
    <t>2018-19AY</t>
  </si>
  <si>
    <t>CT.ADJJ</t>
  </si>
  <si>
    <t>CT.AUT</t>
  </si>
  <si>
    <t>CT.HDDT</t>
  </si>
  <si>
    <t>2016-17AY</t>
  </si>
  <si>
    <t>2017-18AY</t>
  </si>
  <si>
    <t>2019-20AY</t>
  </si>
  <si>
    <t>2020PPA</t>
  </si>
  <si>
    <t>IND 1</t>
  </si>
  <si>
    <t>X</t>
  </si>
  <si>
    <t>IND 2 FTES</t>
  </si>
  <si>
    <t>IND 3 Persistence</t>
  </si>
  <si>
    <t>IND 4 Awards</t>
  </si>
  <si>
    <t>CT.AUTS</t>
  </si>
  <si>
    <t>CT.IGETC.UC</t>
  </si>
  <si>
    <t>PROGRAM</t>
  </si>
  <si>
    <t>COUNTED</t>
  </si>
  <si>
    <t>PERSIST_COMPLETE</t>
  </si>
  <si>
    <t>PERSIST_RATIO</t>
  </si>
  <si>
    <t>REVIEW_REQUIRED_60</t>
  </si>
  <si>
    <t>AA.ADJJ</t>
  </si>
  <si>
    <t>Administration of Justice Criminal Justice (AA)</t>
  </si>
  <si>
    <t>Yes</t>
  </si>
  <si>
    <t>AA.BEH</t>
  </si>
  <si>
    <t>Behavioral Sciences</t>
  </si>
  <si>
    <t>AA.BST</t>
  </si>
  <si>
    <t>Business Office Technology</t>
  </si>
  <si>
    <t>AA.BUS</t>
  </si>
  <si>
    <t>Business Administration/Transfer</t>
  </si>
  <si>
    <t>AA.CISC</t>
  </si>
  <si>
    <t>Computer and Information Sciences/Computer Science Option</t>
  </si>
  <si>
    <t>AA.DAAS</t>
  </si>
  <si>
    <t>Digital Arts-Animation Specialist</t>
  </si>
  <si>
    <t>AA.ECE</t>
  </si>
  <si>
    <t>AA.ENG</t>
  </si>
  <si>
    <t>English</t>
  </si>
  <si>
    <t>AA.ETP</t>
  </si>
  <si>
    <t>Elementary Teacher Preparation</t>
  </si>
  <si>
    <t>AA.GEN</t>
  </si>
  <si>
    <t>General Studies</t>
  </si>
  <si>
    <t>No</t>
  </si>
  <si>
    <t>AA.LIB</t>
  </si>
  <si>
    <t>Liberal Studies</t>
  </si>
  <si>
    <t>AA.NRN</t>
  </si>
  <si>
    <t>Registered Nursing</t>
  </si>
  <si>
    <t>AA.RE</t>
  </si>
  <si>
    <t>Real Estate</t>
  </si>
  <si>
    <t>AA.SPEC</t>
  </si>
  <si>
    <t>Special Academic Program</t>
  </si>
  <si>
    <t>AA.TRAN</t>
  </si>
  <si>
    <t>Transfer Studies CSU GE Breadth</t>
  </si>
  <si>
    <t>AA.TRAN.IGETC.CSU</t>
  </si>
  <si>
    <t>TRANSFER STUDIES, IGETC, CA STATE UNIVERSITY</t>
  </si>
  <si>
    <t>AS.ADJJ</t>
  </si>
  <si>
    <t>Administration of Justice-Criminal Justice</t>
  </si>
  <si>
    <t>AS.AUC</t>
  </si>
  <si>
    <t>Auto Collision Repair</t>
  </si>
  <si>
    <t>AS.AUTM</t>
  </si>
  <si>
    <t>Auto Engine Machining</t>
  </si>
  <si>
    <t>AS.AUTS</t>
  </si>
  <si>
    <t>Automotive Technology-Auto Shop Management</t>
  </si>
  <si>
    <t>AS.BUS</t>
  </si>
  <si>
    <t>Business Administration</t>
  </si>
  <si>
    <t>AS.CON</t>
  </si>
  <si>
    <t>Construction Management (AS.CON)</t>
  </si>
  <si>
    <t>AS.CSO</t>
  </si>
  <si>
    <t>AS.ECES</t>
  </si>
  <si>
    <t>ECE-Supervision Emphasis</t>
  </si>
  <si>
    <t>AS.ELE</t>
  </si>
  <si>
    <t>Electronics Technology</t>
  </si>
  <si>
    <t>AS.HDDT</t>
  </si>
  <si>
    <t>Automotive Technology Heavy Duty Diesel Technology</t>
  </si>
  <si>
    <t>AS.MAT</t>
  </si>
  <si>
    <t>Mathematics</t>
  </si>
  <si>
    <t>AS.PHY</t>
  </si>
  <si>
    <t>Physics</t>
  </si>
  <si>
    <t>AS.RE</t>
  </si>
  <si>
    <t>CT.AAT</t>
  </si>
  <si>
    <t>Automotive Technolog - Advanced Automotive Technician</t>
  </si>
  <si>
    <t>CT.ADJC</t>
  </si>
  <si>
    <t>Administration of Justice Correctional Science</t>
  </si>
  <si>
    <t>Administration of Justice Criminal Justice</t>
  </si>
  <si>
    <t>CT.ART3</t>
  </si>
  <si>
    <t>Art-Three Dimensional Emphasis</t>
  </si>
  <si>
    <t>Automotive Technology-General Automotive Mechanics</t>
  </si>
  <si>
    <t>CT.BSAC</t>
  </si>
  <si>
    <t>Business Office Technology/Accounting Emphasis</t>
  </si>
  <si>
    <t>CT.CON</t>
  </si>
  <si>
    <t>Construction Management</t>
  </si>
  <si>
    <t>CT.CONT</t>
  </si>
  <si>
    <t>Construction Trade Skills</t>
  </si>
  <si>
    <t>CT.DAAS</t>
  </si>
  <si>
    <t>Automotive Technology-Heavy Duty Diesel Technology</t>
  </si>
  <si>
    <t>IGETC-UC General Education Requirements</t>
  </si>
  <si>
    <t>CT.RE</t>
  </si>
  <si>
    <t>AA.ADJ</t>
  </si>
  <si>
    <t>AA.ADJC</t>
  </si>
  <si>
    <t>AA.BIED</t>
  </si>
  <si>
    <t>Bilingual Education</t>
  </si>
  <si>
    <t>AA.HUMS</t>
  </si>
  <si>
    <t>Human Services-Social Work Emphasis</t>
  </si>
  <si>
    <t>AA.THAA</t>
  </si>
  <si>
    <t>Theatre Arts - Acting</t>
  </si>
  <si>
    <t>AAT.ADJ</t>
  </si>
  <si>
    <t>Administration of Justice (as-T) Obsolete</t>
  </si>
  <si>
    <t>AS.AHT</t>
  </si>
  <si>
    <t>Animal Health Technology</t>
  </si>
  <si>
    <t>AS.BOTI</t>
  </si>
  <si>
    <t>Business Office Technology-Info Processing Emphasis</t>
  </si>
  <si>
    <t>AS.ET</t>
  </si>
  <si>
    <t>Environmental Technology</t>
  </si>
  <si>
    <t>AS.FSC</t>
  </si>
  <si>
    <t>Fire Science</t>
  </si>
  <si>
    <t>AS.HED</t>
  </si>
  <si>
    <t>Health Education-Alcohol/Drug Program Specialist</t>
  </si>
  <si>
    <t>CT.ARTG</t>
  </si>
  <si>
    <t>Art-Graphics Emphasis</t>
  </si>
  <si>
    <t>CT.AUC</t>
  </si>
  <si>
    <t>CT.CSO</t>
  </si>
  <si>
    <t>Computer Science Info Systems-Computer Science Option</t>
  </si>
  <si>
    <t>CT.FSC</t>
  </si>
  <si>
    <t>CT.HED</t>
  </si>
  <si>
    <t>CT.MIS</t>
  </si>
  <si>
    <t>CSS-Business/Management Information Systems (MIS) Option</t>
  </si>
  <si>
    <t>INDICATOR 2</t>
  </si>
  <si>
    <t>INDICATOR 3</t>
  </si>
  <si>
    <t>ACAD_PROGRAM</t>
  </si>
  <si>
    <t>MEDIAN</t>
  </si>
  <si>
    <t>TARGET</t>
  </si>
  <si>
    <t>AWARDS
2017-19</t>
  </si>
  <si>
    <t>AWARDS 
2018-19</t>
  </si>
  <si>
    <t>AWARDS 
2019-20</t>
  </si>
  <si>
    <t>AVERAGE</t>
  </si>
  <si>
    <t>NUMBER
2017-18</t>
  </si>
  <si>
    <t>NUMBER
2018-19</t>
  </si>
  <si>
    <t>NUMBER
2019-20</t>
  </si>
  <si>
    <t>MEDIAN_UNITS</t>
  </si>
  <si>
    <t>2017-2018A</t>
  </si>
  <si>
    <t>2019-2020A</t>
  </si>
  <si>
    <t xml:space="preserve">TARGET </t>
  </si>
  <si>
    <t>INDICATOR 4</t>
  </si>
  <si>
    <t>RANK ORDER IND4</t>
  </si>
  <si>
    <t>IND 4 - STATUS</t>
  </si>
  <si>
    <t>RANK ORDER 
LARGEST to SMALLEST</t>
  </si>
  <si>
    <t>WITH THREE INDICATORS</t>
  </si>
  <si>
    <t>Column7</t>
  </si>
  <si>
    <t>Column8</t>
  </si>
  <si>
    <t>Column10</t>
  </si>
  <si>
    <t>Column11</t>
  </si>
  <si>
    <t>Column14</t>
  </si>
  <si>
    <t>Column15</t>
  </si>
  <si>
    <t>TITLE</t>
  </si>
  <si>
    <t>IND 2</t>
  </si>
  <si>
    <t>IND 3</t>
  </si>
  <si>
    <t>IND 4</t>
  </si>
  <si>
    <t>CHECKLIST (Major Required Courses)</t>
  </si>
  <si>
    <t>A</t>
  </si>
  <si>
    <t>AVG</t>
  </si>
  <si>
    <r>
      <t>3A - PERSISTENCE IN PROGRAM</t>
    </r>
    <r>
      <rPr>
        <sz val="11"/>
        <rFont val="Calibri"/>
        <family val="2"/>
        <scheme val="minor"/>
      </rPr>
      <t xml:space="preserve"> (&gt;=60%)</t>
    </r>
  </si>
  <si>
    <r>
      <t>3B - PERSISTENCE IN PROGRAM OVER TIME</t>
    </r>
    <r>
      <rPr>
        <sz val="11"/>
        <rFont val="Calibri"/>
        <family val="2"/>
        <scheme val="minor"/>
      </rPr>
      <t xml:space="preserve"> (&gt;= 40%)</t>
    </r>
  </si>
  <si>
    <r>
      <t xml:space="preserve">4A - AVERAGE NUMBER OF AWARDS </t>
    </r>
    <r>
      <rPr>
        <sz val="11"/>
        <rFont val="Calibri"/>
        <family val="2"/>
        <scheme val="minor"/>
      </rPr>
      <t>(&gt;=10)</t>
    </r>
  </si>
  <si>
    <r>
      <t xml:space="preserve">4B -  TIME TO COMPLETION </t>
    </r>
    <r>
      <rPr>
        <sz val="11"/>
        <rFont val="Calibri"/>
        <family val="2"/>
        <scheme val="minor"/>
      </rPr>
      <t>(&lt;=4.1)</t>
    </r>
  </si>
  <si>
    <r>
      <t xml:space="preserve">4C - UNITS TO COMPLETION </t>
    </r>
    <r>
      <rPr>
        <sz val="11"/>
        <rFont val="Calibri"/>
        <family val="2"/>
        <scheme val="minor"/>
      </rPr>
      <t>(&lt;= 92)</t>
    </r>
  </si>
  <si>
    <r>
      <t xml:space="preserve"> 2A FTES /FTEF RATIO
</t>
    </r>
    <r>
      <rPr>
        <sz val="11"/>
        <rFont val="Calibri"/>
        <family val="2"/>
        <scheme val="minor"/>
      </rPr>
      <t>3YR_AVG &gt;= 16.43</t>
    </r>
  </si>
  <si>
    <r>
      <t xml:space="preserve">2B CLASS SIZE
</t>
    </r>
    <r>
      <rPr>
        <sz val="11"/>
        <rFont val="Calibri"/>
        <family val="2"/>
        <scheme val="minor"/>
      </rPr>
      <t>3YR_AVG &gt;= 20.28</t>
    </r>
  </si>
  <si>
    <t>CAPACITY</t>
  </si>
  <si>
    <t>STATUS 
2019-20AY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</si>
</sst>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2" fontId="0" fillId="0" borderId="0" xfId="0" applyNumberFormat="1"/>
    <xf numFmtId="164" fontId="0" fillId="0" borderId="0" xfId="1" applyNumberFormat="1" applyFont="1"/>
    <xf numFmtId="0" fontId="0" fillId="0" borderId="0" xfId="0" applyAlignment="1">
      <alignment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vertical="center" wrapText="1"/>
    </xf>
    <xf numFmtId="164" fontId="2" fillId="2" borderId="0" xfId="1" applyNumberFormat="1" applyFont="1" applyFill="1" applyAlignment="1">
      <alignment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0" fillId="0" borderId="0" xfId="0" applyAlignment="1"/>
    <xf numFmtId="0" fontId="0" fillId="0" borderId="0" xfId="0" applyFill="1" applyAlignment="1"/>
    <xf numFmtId="0" fontId="0" fillId="3" borderId="0" xfId="0" applyFill="1" applyAlignment="1"/>
    <xf numFmtId="0" fontId="0" fillId="4" borderId="0" xfId="0" applyFill="1" applyAlignme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9" borderId="0" xfId="0" applyFill="1"/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0" fillId="9" borderId="0" xfId="0" applyFill="1" applyAlignment="1">
      <alignment horizontal="center"/>
    </xf>
    <xf numFmtId="165" fontId="0" fillId="9" borderId="0" xfId="0" applyNumberForma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6" fillId="14" borderId="4" xfId="0" applyFont="1" applyFill="1" applyBorder="1" applyAlignment="1">
      <alignment vertical="center"/>
    </xf>
    <xf numFmtId="0" fontId="6" fillId="14" borderId="5" xfId="0" applyFont="1" applyFill="1" applyBorder="1" applyAlignment="1">
      <alignment vertical="center"/>
    </xf>
    <xf numFmtId="0" fontId="6" fillId="14" borderId="5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 wrapText="1"/>
    </xf>
    <xf numFmtId="0" fontId="0" fillId="0" borderId="4" xfId="0" applyFont="1" applyBorder="1"/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165" fontId="0" fillId="0" borderId="5" xfId="0" applyNumberFormat="1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0" fontId="0" fillId="14" borderId="4" xfId="0" applyFont="1" applyFill="1" applyBorder="1"/>
    <xf numFmtId="0" fontId="0" fillId="14" borderId="5" xfId="0" applyFont="1" applyFill="1" applyBorder="1"/>
    <xf numFmtId="0" fontId="0" fillId="14" borderId="5" xfId="0" applyFont="1" applyFill="1" applyBorder="1" applyAlignment="1">
      <alignment horizontal="center"/>
    </xf>
    <xf numFmtId="1" fontId="0" fillId="14" borderId="5" xfId="0" applyNumberFormat="1" applyFont="1" applyFill="1" applyBorder="1" applyAlignment="1">
      <alignment horizontal="center"/>
    </xf>
    <xf numFmtId="165" fontId="0" fillId="14" borderId="5" xfId="0" applyNumberFormat="1" applyFont="1" applyFill="1" applyBorder="1" applyAlignment="1">
      <alignment horizontal="center"/>
    </xf>
    <xf numFmtId="2" fontId="0" fillId="14" borderId="6" xfId="0" applyNumberFormat="1" applyFont="1" applyFill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0" fontId="6" fillId="13" borderId="5" xfId="0" applyFont="1" applyFill="1" applyBorder="1" applyAlignment="1">
      <alignment horizontal="center"/>
    </xf>
    <xf numFmtId="0" fontId="6" fillId="13" borderId="5" xfId="0" applyFont="1" applyFill="1" applyBorder="1"/>
    <xf numFmtId="0" fontId="6" fillId="11" borderId="5" xfId="0" applyFont="1" applyFill="1" applyBorder="1"/>
    <xf numFmtId="0" fontId="6" fillId="11" borderId="6" xfId="0" applyFont="1" applyFill="1" applyBorder="1"/>
    <xf numFmtId="0" fontId="5" fillId="0" borderId="0" xfId="0" applyFont="1"/>
    <xf numFmtId="2" fontId="0" fillId="0" borderId="5" xfId="0" applyNumberFormat="1" applyFont="1" applyBorder="1" applyAlignment="1">
      <alignment horizontal="center"/>
    </xf>
    <xf numFmtId="9" fontId="0" fillId="0" borderId="5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2" fontId="0" fillId="14" borderId="5" xfId="0" applyNumberFormat="1" applyFont="1" applyFill="1" applyBorder="1" applyAlignment="1">
      <alignment horizontal="center"/>
    </xf>
    <xf numFmtId="9" fontId="0" fillId="14" borderId="5" xfId="1" applyNumberFormat="1" applyFont="1" applyFill="1" applyBorder="1" applyAlignment="1">
      <alignment horizontal="center"/>
    </xf>
    <xf numFmtId="164" fontId="0" fillId="14" borderId="5" xfId="1" applyNumberFormat="1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 vertical="center" wrapText="1"/>
    </xf>
    <xf numFmtId="0" fontId="6" fillId="14" borderId="5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 wrapText="1"/>
    </xf>
    <xf numFmtId="0" fontId="9" fillId="0" borderId="0" xfId="0" applyFont="1"/>
    <xf numFmtId="0" fontId="2" fillId="15" borderId="0" xfId="0" applyFont="1" applyFill="1" applyAlignment="1">
      <alignment vertical="center" wrapText="1"/>
    </xf>
    <xf numFmtId="2" fontId="0" fillId="0" borderId="0" xfId="0" applyNumberFormat="1" applyAlignment="1">
      <alignment horizontal="center"/>
    </xf>
    <xf numFmtId="0" fontId="0" fillId="16" borderId="0" xfId="0" applyFill="1"/>
    <xf numFmtId="0" fontId="0" fillId="16" borderId="0" xfId="0" applyFont="1" applyFill="1"/>
    <xf numFmtId="0" fontId="0" fillId="8" borderId="0" xfId="0" applyFill="1"/>
    <xf numFmtId="2" fontId="0" fillId="8" borderId="0" xfId="0" applyNumberFormat="1" applyFill="1"/>
    <xf numFmtId="0" fontId="6" fillId="8" borderId="5" xfId="0" applyFont="1" applyFill="1" applyBorder="1" applyAlignment="1">
      <alignment horizontal="center"/>
    </xf>
    <xf numFmtId="164" fontId="0" fillId="0" borderId="5" xfId="1" applyNumberFormat="1" applyFont="1" applyFill="1" applyBorder="1" applyAlignment="1">
      <alignment horizontal="center"/>
    </xf>
    <xf numFmtId="0" fontId="0" fillId="14" borderId="1" xfId="0" applyFont="1" applyFill="1" applyBorder="1"/>
    <xf numFmtId="0" fontId="0" fillId="14" borderId="2" xfId="0" applyFont="1" applyFill="1" applyBorder="1"/>
    <xf numFmtId="0" fontId="0" fillId="14" borderId="2" xfId="0" applyFont="1" applyFill="1" applyBorder="1" applyAlignment="1">
      <alignment horizontal="center"/>
    </xf>
    <xf numFmtId="2" fontId="0" fillId="14" borderId="2" xfId="0" applyNumberFormat="1" applyFont="1" applyFill="1" applyBorder="1" applyAlignment="1">
      <alignment horizontal="center"/>
    </xf>
    <xf numFmtId="9" fontId="0" fillId="14" borderId="2" xfId="1" applyNumberFormat="1" applyFont="1" applyFill="1" applyBorder="1" applyAlignment="1">
      <alignment horizontal="center"/>
    </xf>
    <xf numFmtId="1" fontId="0" fillId="14" borderId="2" xfId="0" applyNumberFormat="1" applyFont="1" applyFill="1" applyBorder="1" applyAlignment="1">
      <alignment horizontal="center"/>
    </xf>
    <xf numFmtId="164" fontId="0" fillId="14" borderId="2" xfId="1" applyNumberFormat="1" applyFont="1" applyFill="1" applyBorder="1" applyAlignment="1">
      <alignment horizontal="center"/>
    </xf>
    <xf numFmtId="2" fontId="0" fillId="14" borderId="3" xfId="0" applyNumberFormat="1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6" fillId="13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14" borderId="5" xfId="0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19">
    <dxf>
      <fill>
        <patternFill>
          <bgColor rgb="FFFFC6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FFC6CE"/>
        </patternFill>
      </fill>
    </dxf>
    <dxf>
      <fill>
        <patternFill>
          <bgColor rgb="FFC6EFCE"/>
        </patternFill>
      </fill>
    </dxf>
    <dxf>
      <fill>
        <patternFill>
          <bgColor rgb="FFFFC6CE"/>
        </patternFill>
      </fill>
    </dxf>
    <dxf>
      <fill>
        <patternFill>
          <bgColor rgb="FFC6EFCE"/>
        </patternFill>
      </fill>
    </dxf>
    <dxf>
      <fill>
        <patternFill>
          <bgColor rgb="FFFFC6CE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6EFCE"/>
      <color rgb="FFFFC6CE"/>
      <color rgb="FFFFC7CE"/>
      <color rgb="FFFFC7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workbookViewId="0">
      <selection activeCell="D16" sqref="D16"/>
    </sheetView>
  </sheetViews>
  <sheetFormatPr defaultRowHeight="15" x14ac:dyDescent="0.25"/>
  <cols>
    <col min="2" max="5" width="10" style="9" bestFit="1" customWidth="1"/>
    <col min="6" max="6" width="9.140625" style="9"/>
  </cols>
  <sheetData>
    <row r="2" spans="1:6" x14ac:dyDescent="0.25">
      <c r="B2" t="s">
        <v>1091</v>
      </c>
      <c r="C2" t="s">
        <v>1092</v>
      </c>
      <c r="D2" t="s">
        <v>1087</v>
      </c>
      <c r="E2" t="s">
        <v>1093</v>
      </c>
      <c r="F2" s="5" t="s">
        <v>1094</v>
      </c>
    </row>
    <row r="3" spans="1:6" x14ac:dyDescent="0.25">
      <c r="A3" t="s">
        <v>1095</v>
      </c>
      <c r="B3"/>
      <c r="C3" s="15"/>
      <c r="D3" s="15"/>
      <c r="E3" s="15"/>
      <c r="F3" s="5" t="s">
        <v>1096</v>
      </c>
    </row>
    <row r="4" spans="1:6" x14ac:dyDescent="0.25">
      <c r="A4" t="s">
        <v>1239</v>
      </c>
      <c r="B4"/>
      <c r="C4" s="14"/>
      <c r="D4" s="14"/>
      <c r="E4" s="14"/>
      <c r="F4" s="5" t="s">
        <v>1096</v>
      </c>
    </row>
    <row r="5" spans="1:6" x14ac:dyDescent="0.25">
      <c r="A5" s="55" t="s">
        <v>1240</v>
      </c>
      <c r="B5"/>
      <c r="C5" s="15"/>
      <c r="D5" s="15"/>
      <c r="E5"/>
      <c r="F5" s="5" t="s">
        <v>1096</v>
      </c>
    </row>
    <row r="6" spans="1:6" x14ac:dyDescent="0.25">
      <c r="A6" s="55" t="s">
        <v>1241</v>
      </c>
      <c r="B6" s="14"/>
      <c r="C6" s="14"/>
      <c r="D6" s="14"/>
      <c r="E6"/>
      <c r="F6" s="5" t="s">
        <v>1096</v>
      </c>
    </row>
    <row r="8" spans="1:6" x14ac:dyDescent="0.25">
      <c r="B8" s="9" t="s">
        <v>1091</v>
      </c>
      <c r="C8" s="9" t="s">
        <v>1092</v>
      </c>
      <c r="D8" s="9" t="s">
        <v>1087</v>
      </c>
      <c r="E8" s="9" t="s">
        <v>1093</v>
      </c>
      <c r="F8" s="9" t="s">
        <v>1094</v>
      </c>
    </row>
    <row r="9" spans="1:6" x14ac:dyDescent="0.25">
      <c r="A9" t="s">
        <v>1095</v>
      </c>
      <c r="B9" s="10"/>
      <c r="C9" s="11"/>
      <c r="D9" s="11"/>
      <c r="E9" s="11"/>
      <c r="F9" s="5" t="s">
        <v>1096</v>
      </c>
    </row>
    <row r="10" spans="1:6" x14ac:dyDescent="0.25">
      <c r="A10" t="s">
        <v>1097</v>
      </c>
      <c r="B10" s="10"/>
      <c r="C10" s="12"/>
      <c r="D10" s="12"/>
      <c r="E10" s="12"/>
      <c r="F10" s="5" t="s">
        <v>1096</v>
      </c>
    </row>
    <row r="11" spans="1:6" x14ac:dyDescent="0.25">
      <c r="A11" t="s">
        <v>1098</v>
      </c>
      <c r="B11" s="10"/>
      <c r="C11" s="10"/>
      <c r="D11" s="11"/>
      <c r="E11" s="11"/>
      <c r="F11" s="5" t="s">
        <v>1096</v>
      </c>
    </row>
    <row r="12" spans="1:6" x14ac:dyDescent="0.25">
      <c r="A12" t="s">
        <v>1099</v>
      </c>
      <c r="B12" s="10"/>
      <c r="C12" s="12"/>
      <c r="D12" s="12"/>
      <c r="E12" s="12"/>
      <c r="F12" s="5" t="s">
        <v>1096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E129" sqref="E129"/>
    </sheetView>
  </sheetViews>
  <sheetFormatPr defaultRowHeight="15" x14ac:dyDescent="0.25"/>
  <cols>
    <col min="1" max="1" width="10" bestFit="1" customWidth="1"/>
    <col min="2" max="2" width="22.5703125" bestFit="1" customWidth="1"/>
    <col min="3" max="3" width="14.42578125" style="5" bestFit="1" customWidth="1"/>
    <col min="4" max="4" width="17.42578125" style="5" bestFit="1" customWidth="1"/>
    <col min="6" max="6" width="10" bestFit="1" customWidth="1"/>
    <col min="7" max="7" width="22.5703125" bestFit="1" customWidth="1"/>
    <col min="8" max="8" width="14.42578125" style="5" bestFit="1" customWidth="1"/>
    <col min="9" max="9" width="17.42578125" style="5" bestFit="1" customWidth="1"/>
  </cols>
  <sheetData>
    <row r="1" spans="1:14" x14ac:dyDescent="0.25">
      <c r="A1" t="s">
        <v>1084</v>
      </c>
      <c r="B1" t="s">
        <v>1083</v>
      </c>
      <c r="C1" s="5" t="s">
        <v>1085</v>
      </c>
      <c r="D1" s="5" t="s">
        <v>1086</v>
      </c>
      <c r="F1" t="s">
        <v>1084</v>
      </c>
      <c r="G1" t="s">
        <v>1083</v>
      </c>
      <c r="H1" s="5" t="s">
        <v>1085</v>
      </c>
      <c r="I1" s="5" t="s">
        <v>1086</v>
      </c>
      <c r="K1" t="s">
        <v>1084</v>
      </c>
      <c r="L1" t="s">
        <v>1083</v>
      </c>
      <c r="M1" t="s">
        <v>1085</v>
      </c>
      <c r="N1" t="s">
        <v>1086</v>
      </c>
    </row>
    <row r="2" spans="1:14" x14ac:dyDescent="0.25">
      <c r="A2" t="s">
        <v>1092</v>
      </c>
      <c r="B2" t="s">
        <v>15</v>
      </c>
      <c r="C2" s="5">
        <v>13</v>
      </c>
      <c r="D2" s="5">
        <v>88</v>
      </c>
      <c r="F2" t="s">
        <v>1087</v>
      </c>
      <c r="G2" t="s">
        <v>15</v>
      </c>
      <c r="H2" s="5">
        <v>16</v>
      </c>
      <c r="I2" s="5">
        <v>46</v>
      </c>
      <c r="K2" t="s">
        <v>1093</v>
      </c>
      <c r="L2" t="s">
        <v>15</v>
      </c>
      <c r="M2">
        <v>18</v>
      </c>
      <c r="N2">
        <v>73</v>
      </c>
    </row>
    <row r="3" spans="1:14" x14ac:dyDescent="0.25">
      <c r="A3" t="s">
        <v>1092</v>
      </c>
      <c r="B3" t="s">
        <v>36</v>
      </c>
      <c r="C3" s="5">
        <v>15</v>
      </c>
      <c r="D3" s="5">
        <v>81</v>
      </c>
      <c r="F3" t="s">
        <v>1087</v>
      </c>
      <c r="G3" t="s">
        <v>1088</v>
      </c>
      <c r="H3" s="5">
        <v>1</v>
      </c>
      <c r="I3" s="5">
        <v>57</v>
      </c>
      <c r="K3" t="s">
        <v>1093</v>
      </c>
      <c r="L3" t="s">
        <v>36</v>
      </c>
      <c r="M3">
        <v>11</v>
      </c>
      <c r="N3">
        <v>47</v>
      </c>
    </row>
    <row r="4" spans="1:14" x14ac:dyDescent="0.25">
      <c r="A4" t="s">
        <v>1092</v>
      </c>
      <c r="B4" t="s">
        <v>29</v>
      </c>
      <c r="C4" s="5">
        <v>3</v>
      </c>
      <c r="D4" s="5">
        <v>40</v>
      </c>
      <c r="F4" t="s">
        <v>1087</v>
      </c>
      <c r="G4" t="s">
        <v>36</v>
      </c>
      <c r="H4" s="5">
        <v>37</v>
      </c>
      <c r="I4" s="5">
        <v>47</v>
      </c>
      <c r="K4" t="s">
        <v>1093</v>
      </c>
      <c r="L4" t="s">
        <v>29</v>
      </c>
      <c r="M4">
        <v>5</v>
      </c>
      <c r="N4">
        <v>57</v>
      </c>
    </row>
    <row r="5" spans="1:14" x14ac:dyDescent="0.25">
      <c r="A5" t="s">
        <v>1092</v>
      </c>
      <c r="B5" t="s">
        <v>40</v>
      </c>
      <c r="C5" s="5">
        <v>12</v>
      </c>
      <c r="D5" s="5">
        <v>64</v>
      </c>
      <c r="F5" t="s">
        <v>1087</v>
      </c>
      <c r="G5" t="s">
        <v>29</v>
      </c>
      <c r="H5" s="5">
        <v>6</v>
      </c>
      <c r="I5" s="5">
        <v>73</v>
      </c>
      <c r="K5" t="s">
        <v>1093</v>
      </c>
      <c r="L5" t="s">
        <v>40</v>
      </c>
      <c r="M5">
        <v>9</v>
      </c>
      <c r="N5">
        <v>45</v>
      </c>
    </row>
    <row r="6" spans="1:14" x14ac:dyDescent="0.25">
      <c r="A6" t="s">
        <v>1092</v>
      </c>
      <c r="B6" t="s">
        <v>22</v>
      </c>
      <c r="C6" s="5">
        <v>1</v>
      </c>
      <c r="D6" s="5">
        <v>40</v>
      </c>
      <c r="F6" t="s">
        <v>1087</v>
      </c>
      <c r="G6" t="s">
        <v>40</v>
      </c>
      <c r="H6" s="5">
        <v>10</v>
      </c>
      <c r="I6" s="5">
        <v>49</v>
      </c>
      <c r="K6" t="s">
        <v>1093</v>
      </c>
      <c r="L6" t="s">
        <v>43</v>
      </c>
      <c r="M6">
        <v>2</v>
      </c>
      <c r="N6">
        <v>118</v>
      </c>
    </row>
    <row r="7" spans="1:14" x14ac:dyDescent="0.25">
      <c r="A7" t="s">
        <v>1092</v>
      </c>
      <c r="B7" t="s">
        <v>25</v>
      </c>
      <c r="C7" s="5">
        <v>2</v>
      </c>
      <c r="D7" s="5">
        <v>88</v>
      </c>
      <c r="F7" t="s">
        <v>1087</v>
      </c>
      <c r="G7" t="s">
        <v>22</v>
      </c>
      <c r="H7" s="5">
        <v>4</v>
      </c>
      <c r="I7" s="5">
        <v>87</v>
      </c>
      <c r="K7" t="s">
        <v>1093</v>
      </c>
      <c r="L7" t="s">
        <v>1089</v>
      </c>
      <c r="M7">
        <v>1</v>
      </c>
      <c r="N7">
        <v>100</v>
      </c>
    </row>
    <row r="8" spans="1:14" x14ac:dyDescent="0.25">
      <c r="A8" t="s">
        <v>1092</v>
      </c>
      <c r="B8" t="s">
        <v>43</v>
      </c>
      <c r="C8" s="5">
        <v>4</v>
      </c>
      <c r="D8" s="5">
        <v>59</v>
      </c>
      <c r="F8" t="s">
        <v>1087</v>
      </c>
      <c r="G8" t="s">
        <v>25</v>
      </c>
      <c r="H8" s="5">
        <v>3</v>
      </c>
      <c r="I8" s="5">
        <v>105</v>
      </c>
      <c r="K8" t="s">
        <v>1093</v>
      </c>
      <c r="L8" t="s">
        <v>60</v>
      </c>
      <c r="M8">
        <v>1</v>
      </c>
      <c r="N8">
        <v>369</v>
      </c>
    </row>
    <row r="9" spans="1:14" x14ac:dyDescent="0.25">
      <c r="A9" t="s">
        <v>1092</v>
      </c>
      <c r="B9" t="s">
        <v>1089</v>
      </c>
      <c r="C9" s="5">
        <v>5</v>
      </c>
      <c r="D9" s="5">
        <v>54</v>
      </c>
      <c r="F9" t="s">
        <v>1087</v>
      </c>
      <c r="G9" t="s">
        <v>43</v>
      </c>
      <c r="H9" s="5">
        <v>2</v>
      </c>
      <c r="I9" s="5">
        <v>141</v>
      </c>
      <c r="K9" t="s">
        <v>1093</v>
      </c>
      <c r="L9" t="s">
        <v>64</v>
      </c>
      <c r="M9">
        <v>2</v>
      </c>
      <c r="N9">
        <v>51</v>
      </c>
    </row>
    <row r="10" spans="1:14" x14ac:dyDescent="0.25">
      <c r="A10" t="s">
        <v>1092</v>
      </c>
      <c r="B10" t="s">
        <v>1100</v>
      </c>
      <c r="C10" s="5">
        <v>1</v>
      </c>
      <c r="D10" s="5">
        <v>179</v>
      </c>
      <c r="F10" t="s">
        <v>1087</v>
      </c>
      <c r="G10" t="s">
        <v>1089</v>
      </c>
      <c r="H10" s="5">
        <v>1</v>
      </c>
      <c r="I10" s="5">
        <v>47</v>
      </c>
      <c r="K10" t="s">
        <v>1093</v>
      </c>
      <c r="L10" t="s">
        <v>68</v>
      </c>
      <c r="M10">
        <v>4</v>
      </c>
      <c r="N10">
        <v>267</v>
      </c>
    </row>
    <row r="11" spans="1:14" x14ac:dyDescent="0.25">
      <c r="A11" t="s">
        <v>1092</v>
      </c>
      <c r="B11" t="s">
        <v>64</v>
      </c>
      <c r="C11" s="5">
        <v>8</v>
      </c>
      <c r="D11" s="5">
        <v>66</v>
      </c>
      <c r="F11" t="s">
        <v>1087</v>
      </c>
      <c r="G11" t="s">
        <v>64</v>
      </c>
      <c r="H11" s="5">
        <v>5</v>
      </c>
      <c r="I11" s="5">
        <v>71</v>
      </c>
      <c r="K11" t="s">
        <v>1093</v>
      </c>
      <c r="L11" t="s">
        <v>76</v>
      </c>
      <c r="M11">
        <v>590</v>
      </c>
      <c r="N11">
        <v>45</v>
      </c>
    </row>
    <row r="12" spans="1:14" x14ac:dyDescent="0.25">
      <c r="A12" t="s">
        <v>1092</v>
      </c>
      <c r="B12" t="s">
        <v>68</v>
      </c>
      <c r="C12" s="5">
        <v>9</v>
      </c>
      <c r="D12" s="5">
        <v>64</v>
      </c>
      <c r="F12" t="s">
        <v>1087</v>
      </c>
      <c r="G12" t="s">
        <v>68</v>
      </c>
      <c r="H12" s="5">
        <v>4</v>
      </c>
      <c r="I12" s="5">
        <v>79</v>
      </c>
      <c r="K12" t="s">
        <v>1093</v>
      </c>
      <c r="L12" t="s">
        <v>117</v>
      </c>
      <c r="M12">
        <v>2</v>
      </c>
      <c r="N12">
        <v>77</v>
      </c>
    </row>
    <row r="13" spans="1:14" x14ac:dyDescent="0.25">
      <c r="A13" t="s">
        <v>1092</v>
      </c>
      <c r="B13" t="s">
        <v>96</v>
      </c>
      <c r="C13" s="5">
        <v>2</v>
      </c>
      <c r="D13" s="5">
        <v>31</v>
      </c>
      <c r="F13" t="s">
        <v>1087</v>
      </c>
      <c r="G13" t="s">
        <v>96</v>
      </c>
      <c r="H13" s="5">
        <v>4</v>
      </c>
      <c r="I13" s="5">
        <v>91</v>
      </c>
      <c r="K13" t="s">
        <v>1093</v>
      </c>
      <c r="L13" t="s">
        <v>126</v>
      </c>
      <c r="M13">
        <v>20</v>
      </c>
      <c r="N13">
        <v>59</v>
      </c>
    </row>
    <row r="14" spans="1:14" x14ac:dyDescent="0.25">
      <c r="A14" t="s">
        <v>1092</v>
      </c>
      <c r="B14" t="s">
        <v>109</v>
      </c>
      <c r="C14" s="5">
        <v>1</v>
      </c>
      <c r="D14" s="5">
        <v>35</v>
      </c>
      <c r="F14" t="s">
        <v>1087</v>
      </c>
      <c r="G14" t="s">
        <v>76</v>
      </c>
      <c r="H14" s="5">
        <v>536</v>
      </c>
      <c r="I14" s="5">
        <v>45</v>
      </c>
      <c r="K14" t="s">
        <v>1093</v>
      </c>
      <c r="L14" t="s">
        <v>137</v>
      </c>
      <c r="M14">
        <v>4</v>
      </c>
    </row>
    <row r="15" spans="1:14" x14ac:dyDescent="0.25">
      <c r="A15" t="s">
        <v>1092</v>
      </c>
      <c r="B15" t="s">
        <v>76</v>
      </c>
      <c r="C15" s="5">
        <v>479</v>
      </c>
      <c r="D15" s="5">
        <v>45</v>
      </c>
      <c r="F15" t="s">
        <v>1087</v>
      </c>
      <c r="G15" t="s">
        <v>117</v>
      </c>
      <c r="H15" s="5">
        <v>15</v>
      </c>
      <c r="I15" s="5">
        <v>69</v>
      </c>
      <c r="K15" t="s">
        <v>1093</v>
      </c>
      <c r="L15" t="s">
        <v>159</v>
      </c>
      <c r="M15">
        <v>207</v>
      </c>
      <c r="N15">
        <v>42</v>
      </c>
    </row>
    <row r="16" spans="1:14" x14ac:dyDescent="0.25">
      <c r="A16" t="s">
        <v>1092</v>
      </c>
      <c r="B16" t="s">
        <v>117</v>
      </c>
      <c r="C16" s="5">
        <v>8</v>
      </c>
      <c r="D16" s="5">
        <v>69</v>
      </c>
      <c r="F16" t="s">
        <v>1087</v>
      </c>
      <c r="G16" t="s">
        <v>126</v>
      </c>
      <c r="H16" s="5">
        <v>20</v>
      </c>
      <c r="I16" s="5">
        <v>87</v>
      </c>
      <c r="K16" t="s">
        <v>1093</v>
      </c>
      <c r="L16" t="s">
        <v>1101</v>
      </c>
      <c r="M16">
        <v>1</v>
      </c>
      <c r="N16">
        <v>81</v>
      </c>
    </row>
    <row r="17" spans="1:14" x14ac:dyDescent="0.25">
      <c r="A17" t="s">
        <v>1092</v>
      </c>
      <c r="B17" t="s">
        <v>126</v>
      </c>
      <c r="C17" s="5">
        <v>13</v>
      </c>
      <c r="D17" s="5">
        <v>83</v>
      </c>
      <c r="F17" t="s">
        <v>1087</v>
      </c>
      <c r="G17" t="s">
        <v>1090</v>
      </c>
      <c r="H17" s="5">
        <v>1</v>
      </c>
      <c r="I17" s="5">
        <v>66</v>
      </c>
      <c r="K17" t="s">
        <v>1093</v>
      </c>
      <c r="L17" t="s">
        <v>199</v>
      </c>
      <c r="M17">
        <v>26</v>
      </c>
      <c r="N17">
        <v>46</v>
      </c>
    </row>
    <row r="18" spans="1:14" x14ac:dyDescent="0.25">
      <c r="A18" t="s">
        <v>1092</v>
      </c>
      <c r="B18" t="s">
        <v>159</v>
      </c>
      <c r="C18" s="5">
        <v>170</v>
      </c>
      <c r="D18" s="5">
        <v>40</v>
      </c>
      <c r="F18" t="s">
        <v>1087</v>
      </c>
      <c r="G18" t="s">
        <v>159</v>
      </c>
      <c r="H18" s="5">
        <v>210</v>
      </c>
      <c r="I18" s="5">
        <v>40</v>
      </c>
      <c r="K18" t="s">
        <v>1093</v>
      </c>
      <c r="L18" t="s">
        <v>203</v>
      </c>
      <c r="M18">
        <v>1</v>
      </c>
      <c r="N18">
        <v>52</v>
      </c>
    </row>
    <row r="19" spans="1:14" x14ac:dyDescent="0.25">
      <c r="A19" t="s">
        <v>1092</v>
      </c>
      <c r="B19" t="s">
        <v>1101</v>
      </c>
      <c r="C19" s="5">
        <v>1</v>
      </c>
      <c r="D19" s="5">
        <v>71</v>
      </c>
      <c r="F19" t="s">
        <v>1087</v>
      </c>
      <c r="G19" t="s">
        <v>199</v>
      </c>
      <c r="H19" s="5">
        <v>25</v>
      </c>
      <c r="I19" s="5">
        <v>69</v>
      </c>
      <c r="K19" t="s">
        <v>1093</v>
      </c>
      <c r="L19" t="s">
        <v>240</v>
      </c>
      <c r="M19">
        <v>2</v>
      </c>
      <c r="N19">
        <v>59</v>
      </c>
    </row>
    <row r="20" spans="1:14" x14ac:dyDescent="0.25">
      <c r="A20" t="s">
        <v>1092</v>
      </c>
      <c r="B20" t="s">
        <v>199</v>
      </c>
      <c r="C20" s="5">
        <v>29</v>
      </c>
      <c r="D20" s="5">
        <v>64</v>
      </c>
      <c r="F20" t="s">
        <v>1087</v>
      </c>
      <c r="G20" t="s">
        <v>99</v>
      </c>
      <c r="H20" s="5">
        <v>1</v>
      </c>
      <c r="I20" s="5">
        <v>126</v>
      </c>
    </row>
    <row r="21" spans="1:14" x14ac:dyDescent="0.25">
      <c r="A21" t="s">
        <v>1092</v>
      </c>
      <c r="B21" t="s">
        <v>203</v>
      </c>
      <c r="C21" s="5">
        <v>2</v>
      </c>
      <c r="D21" s="5">
        <v>70</v>
      </c>
      <c r="F21" t="s">
        <v>1087</v>
      </c>
      <c r="G21" t="s">
        <v>203</v>
      </c>
      <c r="H21" s="5">
        <v>4</v>
      </c>
      <c r="I21" s="5">
        <v>67</v>
      </c>
    </row>
    <row r="22" spans="1:14" x14ac:dyDescent="0.25">
      <c r="A22" t="s">
        <v>1092</v>
      </c>
      <c r="B22" t="s">
        <v>240</v>
      </c>
      <c r="C22" s="5">
        <v>5</v>
      </c>
      <c r="D22" s="5">
        <v>45</v>
      </c>
      <c r="F22" t="s">
        <v>1087</v>
      </c>
      <c r="G22" t="s">
        <v>240</v>
      </c>
      <c r="H22" s="5">
        <v>4</v>
      </c>
      <c r="I22" s="5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48"/>
  <sheetViews>
    <sheetView workbookViewId="0">
      <selection activeCell="J13" sqref="J13"/>
    </sheetView>
  </sheetViews>
  <sheetFormatPr defaultColWidth="12.28515625" defaultRowHeight="15" x14ac:dyDescent="0.25"/>
  <cols>
    <col min="1" max="1" width="13.7109375" bestFit="1" customWidth="1"/>
    <col min="2" max="2" width="17" bestFit="1" customWidth="1"/>
    <col min="3" max="3" width="22.140625" hidden="1" customWidth="1"/>
    <col min="4" max="4" width="25.42578125" hidden="1" customWidth="1"/>
    <col min="5" max="5" width="18" hidden="1" customWidth="1"/>
    <col min="6" max="6" width="26" style="2" hidden="1" customWidth="1"/>
    <col min="7" max="7" width="23.5703125" hidden="1" customWidth="1"/>
    <col min="8" max="8" width="29.28515625" bestFit="1" customWidth="1"/>
    <col min="9" max="9" width="17.28515625" bestFit="1" customWidth="1"/>
    <col min="10" max="10" width="16" style="5" bestFit="1" customWidth="1"/>
    <col min="11" max="11" width="17.42578125" bestFit="1" customWidth="1"/>
    <col min="12" max="12" width="15" customWidth="1"/>
  </cols>
  <sheetData>
    <row r="1" spans="1:12" s="3" customFormat="1" ht="60" x14ac:dyDescent="0.25">
      <c r="A1" s="6" t="s">
        <v>286</v>
      </c>
      <c r="B1" s="6" t="s">
        <v>287</v>
      </c>
      <c r="C1" s="6" t="s">
        <v>288</v>
      </c>
      <c r="D1" s="6" t="s">
        <v>289</v>
      </c>
      <c r="E1" s="6" t="s">
        <v>290</v>
      </c>
      <c r="F1" s="7" t="s">
        <v>291</v>
      </c>
      <c r="G1" s="6" t="s">
        <v>292</v>
      </c>
      <c r="H1" s="6" t="s">
        <v>1073</v>
      </c>
      <c r="I1" s="56" t="s">
        <v>1082</v>
      </c>
      <c r="J1" s="8" t="s">
        <v>1080</v>
      </c>
      <c r="K1" s="56" t="s">
        <v>1081</v>
      </c>
      <c r="L1" s="6" t="s">
        <v>1242</v>
      </c>
    </row>
    <row r="2" spans="1:12" x14ac:dyDescent="0.25">
      <c r="A2" t="s">
        <v>255</v>
      </c>
      <c r="B2" t="s">
        <v>293</v>
      </c>
      <c r="C2">
        <v>12</v>
      </c>
      <c r="D2">
        <v>5</v>
      </c>
      <c r="E2">
        <v>17</v>
      </c>
      <c r="F2" s="2">
        <v>0.29399999999999998</v>
      </c>
      <c r="G2" t="s">
        <v>294</v>
      </c>
      <c r="H2" t="str">
        <f t="shared" ref="H2:H65" si="0">IFERROR(VLOOKUP(B2, IND_1A, 5, FALSE), "NOT MAJOR")</f>
        <v>PRIMARY_ONLY</v>
      </c>
      <c r="I2" t="str">
        <f t="shared" ref="I2:I65" si="1">IFERROR(VLOOKUP(B2, IND_1A, 6, FALSE), "NOT MAJOR")</f>
        <v>COURSE_ACTIVE</v>
      </c>
      <c r="J2" s="4">
        <f>F2</f>
        <v>0.29399999999999998</v>
      </c>
      <c r="K2" t="str">
        <f>G2</f>
        <v>NOT REQUIRED</v>
      </c>
      <c r="L2" t="str">
        <f>IF(AND(H2&lt;&gt;"NOT MAJOR",K2="REVIEW"),"CHECK","")</f>
        <v/>
      </c>
    </row>
    <row r="3" spans="1:12" x14ac:dyDescent="0.25">
      <c r="A3" t="s">
        <v>255</v>
      </c>
      <c r="B3" t="s">
        <v>295</v>
      </c>
      <c r="C3">
        <v>4</v>
      </c>
      <c r="D3">
        <v>1</v>
      </c>
      <c r="E3">
        <v>5</v>
      </c>
      <c r="F3" s="2">
        <v>0.2</v>
      </c>
      <c r="G3" t="s">
        <v>294</v>
      </c>
      <c r="H3" t="str">
        <f t="shared" si="0"/>
        <v>PRIMARY_ONLY</v>
      </c>
      <c r="I3" t="str">
        <f t="shared" si="1"/>
        <v>COURSE_ACTIVE</v>
      </c>
      <c r="J3" s="4">
        <f t="shared" ref="J3:J66" si="2">F3</f>
        <v>0.2</v>
      </c>
      <c r="K3" t="str">
        <f t="shared" ref="K3:K66" si="3">G3</f>
        <v>NOT REQUIRED</v>
      </c>
      <c r="L3" t="str">
        <f t="shared" ref="L3:L66" si="4">IF(AND(H3&lt;&gt;"NOT MAJOR",K3="REVIEW"),"CHECK","")</f>
        <v/>
      </c>
    </row>
    <row r="4" spans="1:12" x14ac:dyDescent="0.25">
      <c r="A4" t="s">
        <v>255</v>
      </c>
      <c r="B4" t="s">
        <v>296</v>
      </c>
      <c r="C4">
        <v>3</v>
      </c>
      <c r="D4">
        <v>2</v>
      </c>
      <c r="E4">
        <v>5</v>
      </c>
      <c r="F4" s="2">
        <v>0.4</v>
      </c>
      <c r="G4" t="s">
        <v>243</v>
      </c>
      <c r="H4" t="str">
        <f t="shared" si="0"/>
        <v>PRIMARY_ONLY</v>
      </c>
      <c r="I4" t="str">
        <f t="shared" si="1"/>
        <v>COURSE_ACTIVE</v>
      </c>
      <c r="J4" s="4">
        <f t="shared" si="2"/>
        <v>0.4</v>
      </c>
      <c r="K4" t="str">
        <f t="shared" si="3"/>
        <v>REVIEW</v>
      </c>
      <c r="L4" t="str">
        <f t="shared" si="4"/>
        <v>CHECK</v>
      </c>
    </row>
    <row r="5" spans="1:12" x14ac:dyDescent="0.25">
      <c r="A5" t="s">
        <v>255</v>
      </c>
      <c r="B5" t="s">
        <v>297</v>
      </c>
      <c r="C5">
        <v>7</v>
      </c>
      <c r="D5">
        <v>2</v>
      </c>
      <c r="E5">
        <v>9</v>
      </c>
      <c r="F5" s="2">
        <v>0.222</v>
      </c>
      <c r="G5" t="s">
        <v>294</v>
      </c>
      <c r="H5" t="str">
        <f t="shared" si="0"/>
        <v>PRIMARY_ONLY</v>
      </c>
      <c r="I5" t="str">
        <f t="shared" si="1"/>
        <v>COURSE_ACTIVE</v>
      </c>
      <c r="J5" s="4">
        <f t="shared" si="2"/>
        <v>0.222</v>
      </c>
      <c r="K5" t="str">
        <f t="shared" si="3"/>
        <v>NOT REQUIRED</v>
      </c>
      <c r="L5" t="str">
        <f t="shared" si="4"/>
        <v/>
      </c>
    </row>
    <row r="6" spans="1:12" x14ac:dyDescent="0.25">
      <c r="A6" t="s">
        <v>255</v>
      </c>
      <c r="B6" t="s">
        <v>298</v>
      </c>
      <c r="C6">
        <v>3</v>
      </c>
      <c r="D6">
        <v>1</v>
      </c>
      <c r="E6">
        <v>4</v>
      </c>
      <c r="F6" s="2">
        <v>0.25</v>
      </c>
      <c r="G6" t="s">
        <v>294</v>
      </c>
      <c r="H6" t="str">
        <f t="shared" si="0"/>
        <v>PRIMARY_ONLY</v>
      </c>
      <c r="I6" t="str">
        <f t="shared" si="1"/>
        <v>COURSE_ACTIVE</v>
      </c>
      <c r="J6" s="4">
        <f t="shared" si="2"/>
        <v>0.25</v>
      </c>
      <c r="K6" t="str">
        <f t="shared" si="3"/>
        <v>NOT REQUIRED</v>
      </c>
      <c r="L6" t="str">
        <f t="shared" si="4"/>
        <v/>
      </c>
    </row>
    <row r="7" spans="1:12" x14ac:dyDescent="0.25">
      <c r="A7" t="s">
        <v>255</v>
      </c>
      <c r="B7" t="s">
        <v>299</v>
      </c>
      <c r="C7">
        <v>3</v>
      </c>
      <c r="D7">
        <v>1</v>
      </c>
      <c r="E7">
        <v>4</v>
      </c>
      <c r="F7" s="2">
        <v>0.25</v>
      </c>
      <c r="G7" t="s">
        <v>294</v>
      </c>
      <c r="H7" t="str">
        <f t="shared" si="0"/>
        <v>PRIMARY_ONLY</v>
      </c>
      <c r="I7" t="str">
        <f t="shared" si="1"/>
        <v>COURSE_ACTIVE</v>
      </c>
      <c r="J7" s="4">
        <f t="shared" si="2"/>
        <v>0.25</v>
      </c>
      <c r="K7" t="str">
        <f t="shared" si="3"/>
        <v>NOT REQUIRED</v>
      </c>
      <c r="L7" t="str">
        <f t="shared" si="4"/>
        <v/>
      </c>
    </row>
    <row r="8" spans="1:12" x14ac:dyDescent="0.25">
      <c r="A8" t="s">
        <v>255</v>
      </c>
      <c r="B8" t="s">
        <v>300</v>
      </c>
      <c r="C8">
        <v>0</v>
      </c>
      <c r="D8">
        <v>1</v>
      </c>
      <c r="E8">
        <v>1</v>
      </c>
      <c r="F8" s="2">
        <v>1</v>
      </c>
      <c r="G8" t="s">
        <v>243</v>
      </c>
      <c r="H8" t="str">
        <f t="shared" si="0"/>
        <v>NOT MAJOR</v>
      </c>
      <c r="I8" t="str">
        <f t="shared" si="1"/>
        <v>NOT MAJOR</v>
      </c>
      <c r="J8" s="4">
        <f t="shared" si="2"/>
        <v>1</v>
      </c>
      <c r="K8" t="str">
        <f t="shared" si="3"/>
        <v>REVIEW</v>
      </c>
      <c r="L8" t="str">
        <f t="shared" si="4"/>
        <v/>
      </c>
    </row>
    <row r="9" spans="1:12" x14ac:dyDescent="0.25">
      <c r="A9" t="s">
        <v>255</v>
      </c>
      <c r="B9" t="s">
        <v>301</v>
      </c>
      <c r="C9">
        <v>6</v>
      </c>
      <c r="D9">
        <v>3</v>
      </c>
      <c r="E9">
        <v>9</v>
      </c>
      <c r="F9" s="2">
        <v>0.33300000000000002</v>
      </c>
      <c r="G9" t="s">
        <v>294</v>
      </c>
      <c r="H9" t="str">
        <f t="shared" si="0"/>
        <v>PRIMARY_ONLY</v>
      </c>
      <c r="I9" t="str">
        <f t="shared" si="1"/>
        <v>COURSE_ACTIVE</v>
      </c>
      <c r="J9" s="4">
        <f t="shared" si="2"/>
        <v>0.33300000000000002</v>
      </c>
      <c r="K9" t="str">
        <f t="shared" si="3"/>
        <v>NOT REQUIRED</v>
      </c>
      <c r="L9" t="str">
        <f t="shared" si="4"/>
        <v/>
      </c>
    </row>
    <row r="10" spans="1:12" x14ac:dyDescent="0.25">
      <c r="A10" t="s">
        <v>255</v>
      </c>
      <c r="B10" t="s">
        <v>302</v>
      </c>
      <c r="C10">
        <v>2</v>
      </c>
      <c r="D10">
        <v>1</v>
      </c>
      <c r="E10">
        <v>3</v>
      </c>
      <c r="F10" s="2">
        <v>0.33300000000000002</v>
      </c>
      <c r="G10" t="s">
        <v>294</v>
      </c>
      <c r="H10" t="str">
        <f t="shared" si="0"/>
        <v>PRIMARY_ONLY</v>
      </c>
      <c r="I10" t="str">
        <f t="shared" si="1"/>
        <v>COURSE_ACTIVE</v>
      </c>
      <c r="J10" s="4">
        <f t="shared" si="2"/>
        <v>0.33300000000000002</v>
      </c>
      <c r="K10" t="str">
        <f t="shared" si="3"/>
        <v>NOT REQUIRED</v>
      </c>
      <c r="L10" t="str">
        <f t="shared" si="4"/>
        <v/>
      </c>
    </row>
    <row r="11" spans="1:12" x14ac:dyDescent="0.25">
      <c r="A11" t="s">
        <v>255</v>
      </c>
      <c r="B11" t="s">
        <v>303</v>
      </c>
      <c r="C11">
        <v>4</v>
      </c>
      <c r="D11">
        <v>1</v>
      </c>
      <c r="E11">
        <v>5</v>
      </c>
      <c r="F11" s="2">
        <v>0.2</v>
      </c>
      <c r="G11" t="s">
        <v>294</v>
      </c>
      <c r="H11" t="str">
        <f t="shared" si="0"/>
        <v>PRIMARY_ONLY</v>
      </c>
      <c r="I11" t="str">
        <f t="shared" si="1"/>
        <v>COURSE_ACTIVE</v>
      </c>
      <c r="J11" s="4">
        <f t="shared" si="2"/>
        <v>0.2</v>
      </c>
      <c r="K11" t="str">
        <f t="shared" si="3"/>
        <v>NOT REQUIRED</v>
      </c>
      <c r="L11" t="str">
        <f t="shared" si="4"/>
        <v/>
      </c>
    </row>
    <row r="12" spans="1:12" x14ac:dyDescent="0.25">
      <c r="A12" t="s">
        <v>255</v>
      </c>
      <c r="B12" t="s">
        <v>304</v>
      </c>
      <c r="C12">
        <v>3</v>
      </c>
      <c r="D12">
        <v>1</v>
      </c>
      <c r="E12">
        <v>4</v>
      </c>
      <c r="F12" s="2">
        <v>0.25</v>
      </c>
      <c r="G12" t="s">
        <v>294</v>
      </c>
      <c r="H12" t="str">
        <f t="shared" si="0"/>
        <v>PRIMARY_ONLY</v>
      </c>
      <c r="I12" t="str">
        <f t="shared" si="1"/>
        <v>COURSE_ACTIVE</v>
      </c>
      <c r="J12" s="4">
        <f t="shared" si="2"/>
        <v>0.25</v>
      </c>
      <c r="K12" t="str">
        <f t="shared" si="3"/>
        <v>NOT REQUIRED</v>
      </c>
      <c r="L12" t="str">
        <f t="shared" si="4"/>
        <v/>
      </c>
    </row>
    <row r="13" spans="1:12" x14ac:dyDescent="0.25">
      <c r="A13" t="s">
        <v>305</v>
      </c>
      <c r="B13" t="s">
        <v>306</v>
      </c>
      <c r="C13">
        <v>3</v>
      </c>
      <c r="D13">
        <v>1</v>
      </c>
      <c r="E13">
        <v>4</v>
      </c>
      <c r="F13" s="2">
        <v>0.25</v>
      </c>
      <c r="G13" t="s">
        <v>294</v>
      </c>
      <c r="H13" t="str">
        <f t="shared" si="0"/>
        <v>PRIMARY_ONLY</v>
      </c>
      <c r="I13" t="str">
        <f t="shared" si="1"/>
        <v>COURSE_ACTIVE</v>
      </c>
      <c r="J13" s="4">
        <f t="shared" si="2"/>
        <v>0.25</v>
      </c>
      <c r="K13" t="str">
        <f t="shared" si="3"/>
        <v>NOT REQUIRED</v>
      </c>
      <c r="L13" t="str">
        <f t="shared" si="4"/>
        <v/>
      </c>
    </row>
    <row r="14" spans="1:12" x14ac:dyDescent="0.25">
      <c r="A14" t="s">
        <v>305</v>
      </c>
      <c r="B14" t="s">
        <v>307</v>
      </c>
      <c r="C14">
        <v>3</v>
      </c>
      <c r="D14">
        <v>0</v>
      </c>
      <c r="E14">
        <v>3</v>
      </c>
      <c r="F14" s="2">
        <v>0</v>
      </c>
      <c r="G14" t="s">
        <v>294</v>
      </c>
      <c r="H14" t="str">
        <f t="shared" si="0"/>
        <v>PRIMARY_ONLY</v>
      </c>
      <c r="I14" t="str">
        <f t="shared" si="1"/>
        <v>COURSE_ACTIVE</v>
      </c>
      <c r="J14" s="4">
        <f t="shared" si="2"/>
        <v>0</v>
      </c>
      <c r="K14" t="str">
        <f t="shared" si="3"/>
        <v>NOT REQUIRED</v>
      </c>
      <c r="L14" t="str">
        <f t="shared" si="4"/>
        <v/>
      </c>
    </row>
    <row r="15" spans="1:12" x14ac:dyDescent="0.25">
      <c r="A15" t="s">
        <v>305</v>
      </c>
      <c r="B15" t="s">
        <v>308</v>
      </c>
      <c r="C15">
        <v>3</v>
      </c>
      <c r="D15">
        <v>1</v>
      </c>
      <c r="E15">
        <v>4</v>
      </c>
      <c r="F15" s="2">
        <v>0.25</v>
      </c>
      <c r="G15" t="s">
        <v>294</v>
      </c>
      <c r="H15" t="str">
        <f t="shared" si="0"/>
        <v>PRIMARY_ONLY</v>
      </c>
      <c r="I15" t="str">
        <f t="shared" si="1"/>
        <v>COURSE_ACTIVE</v>
      </c>
      <c r="J15" s="4">
        <f t="shared" si="2"/>
        <v>0.25</v>
      </c>
      <c r="K15" t="str">
        <f t="shared" si="3"/>
        <v>NOT REQUIRED</v>
      </c>
      <c r="L15" t="str">
        <f t="shared" si="4"/>
        <v/>
      </c>
    </row>
    <row r="16" spans="1:12" x14ac:dyDescent="0.25">
      <c r="A16" t="s">
        <v>305</v>
      </c>
      <c r="B16" t="s">
        <v>309</v>
      </c>
      <c r="C16">
        <v>3</v>
      </c>
      <c r="D16">
        <v>0</v>
      </c>
      <c r="E16">
        <v>3</v>
      </c>
      <c r="F16" s="2">
        <v>0</v>
      </c>
      <c r="G16" t="s">
        <v>294</v>
      </c>
      <c r="H16" t="str">
        <f t="shared" si="0"/>
        <v>PRIMARY_ONLY</v>
      </c>
      <c r="I16" t="str">
        <f t="shared" si="1"/>
        <v>COURSE_ACTIVE</v>
      </c>
      <c r="J16" s="4">
        <f t="shared" si="2"/>
        <v>0</v>
      </c>
      <c r="K16" t="str">
        <f t="shared" si="3"/>
        <v>NOT REQUIRED</v>
      </c>
      <c r="L16" t="str">
        <f t="shared" si="4"/>
        <v/>
      </c>
    </row>
    <row r="17" spans="1:12" x14ac:dyDescent="0.25">
      <c r="A17" t="s">
        <v>305</v>
      </c>
      <c r="B17" t="s">
        <v>310</v>
      </c>
      <c r="C17">
        <v>3</v>
      </c>
      <c r="D17">
        <v>0</v>
      </c>
      <c r="E17">
        <v>3</v>
      </c>
      <c r="F17" s="2">
        <v>0</v>
      </c>
      <c r="G17" t="s">
        <v>294</v>
      </c>
      <c r="H17" t="str">
        <f t="shared" si="0"/>
        <v>PRIMARY_ONLY</v>
      </c>
      <c r="I17" t="str">
        <f t="shared" si="1"/>
        <v>COURSE_ACTIVE</v>
      </c>
      <c r="J17" s="4">
        <f t="shared" si="2"/>
        <v>0</v>
      </c>
      <c r="K17" t="str">
        <f t="shared" si="3"/>
        <v>NOT REQUIRED</v>
      </c>
      <c r="L17" t="str">
        <f t="shared" si="4"/>
        <v/>
      </c>
    </row>
    <row r="18" spans="1:12" x14ac:dyDescent="0.25">
      <c r="A18" t="s">
        <v>305</v>
      </c>
      <c r="B18" t="s">
        <v>311</v>
      </c>
      <c r="C18">
        <v>11</v>
      </c>
      <c r="D18">
        <v>2</v>
      </c>
      <c r="E18">
        <v>13</v>
      </c>
      <c r="F18" s="2">
        <v>0.154</v>
      </c>
      <c r="G18" t="s">
        <v>294</v>
      </c>
      <c r="H18" t="str">
        <f t="shared" si="0"/>
        <v>PRIMARY_ONLY</v>
      </c>
      <c r="I18" t="str">
        <f t="shared" si="1"/>
        <v>COURSE_ACTIVE</v>
      </c>
      <c r="J18" s="4">
        <f t="shared" si="2"/>
        <v>0.154</v>
      </c>
      <c r="K18" t="str">
        <f t="shared" si="3"/>
        <v>NOT REQUIRED</v>
      </c>
      <c r="L18" t="str">
        <f t="shared" si="4"/>
        <v/>
      </c>
    </row>
    <row r="19" spans="1:12" x14ac:dyDescent="0.25">
      <c r="A19" t="s">
        <v>305</v>
      </c>
      <c r="B19" t="s">
        <v>312</v>
      </c>
      <c r="C19">
        <v>10</v>
      </c>
      <c r="D19">
        <v>4</v>
      </c>
      <c r="E19">
        <v>14</v>
      </c>
      <c r="F19" s="2">
        <v>0.28599999999999998</v>
      </c>
      <c r="G19" t="s">
        <v>294</v>
      </c>
      <c r="H19" t="str">
        <f t="shared" si="0"/>
        <v>PRIMARY_ONLY</v>
      </c>
      <c r="I19" t="str">
        <f t="shared" si="1"/>
        <v>COURSE_ACTIVE</v>
      </c>
      <c r="J19" s="4">
        <f t="shared" si="2"/>
        <v>0.28599999999999998</v>
      </c>
      <c r="K19" t="str">
        <f t="shared" si="3"/>
        <v>NOT REQUIRED</v>
      </c>
      <c r="L19" t="str">
        <f t="shared" si="4"/>
        <v/>
      </c>
    </row>
    <row r="20" spans="1:12" x14ac:dyDescent="0.25">
      <c r="A20" t="s">
        <v>305</v>
      </c>
      <c r="B20" t="s">
        <v>313</v>
      </c>
      <c r="C20">
        <v>5</v>
      </c>
      <c r="D20">
        <v>2</v>
      </c>
      <c r="E20">
        <v>7</v>
      </c>
      <c r="F20" s="2">
        <v>0.28599999999999998</v>
      </c>
      <c r="G20" t="s">
        <v>294</v>
      </c>
      <c r="H20" t="str">
        <f t="shared" si="0"/>
        <v>PRIMARY_ONLY</v>
      </c>
      <c r="I20" t="str">
        <f t="shared" si="1"/>
        <v>COURSE_ACTIVE</v>
      </c>
      <c r="J20" s="4">
        <f t="shared" si="2"/>
        <v>0.28599999999999998</v>
      </c>
      <c r="K20" t="str">
        <f t="shared" si="3"/>
        <v>NOT REQUIRED</v>
      </c>
      <c r="L20" t="str">
        <f t="shared" si="4"/>
        <v/>
      </c>
    </row>
    <row r="21" spans="1:12" x14ac:dyDescent="0.25">
      <c r="A21" t="s">
        <v>305</v>
      </c>
      <c r="B21" t="s">
        <v>314</v>
      </c>
      <c r="C21">
        <v>6</v>
      </c>
      <c r="D21">
        <v>6</v>
      </c>
      <c r="E21">
        <v>12</v>
      </c>
      <c r="F21" s="2">
        <v>0.5</v>
      </c>
      <c r="G21" t="s">
        <v>243</v>
      </c>
      <c r="H21" t="str">
        <f t="shared" si="0"/>
        <v>PRIMARY_ONLY</v>
      </c>
      <c r="I21" t="str">
        <f t="shared" si="1"/>
        <v>COURSE_ACTIVE</v>
      </c>
      <c r="J21" s="4">
        <f t="shared" si="2"/>
        <v>0.5</v>
      </c>
      <c r="K21" t="str">
        <f t="shared" si="3"/>
        <v>REVIEW</v>
      </c>
      <c r="L21" t="str">
        <f t="shared" si="4"/>
        <v>CHECK</v>
      </c>
    </row>
    <row r="22" spans="1:12" x14ac:dyDescent="0.25">
      <c r="A22" t="s">
        <v>305</v>
      </c>
      <c r="B22" t="s">
        <v>315</v>
      </c>
      <c r="C22">
        <v>6</v>
      </c>
      <c r="D22">
        <v>3</v>
      </c>
      <c r="E22">
        <v>9</v>
      </c>
      <c r="F22" s="2">
        <v>0.33300000000000002</v>
      </c>
      <c r="G22" t="s">
        <v>294</v>
      </c>
      <c r="H22" t="str">
        <f t="shared" si="0"/>
        <v>PRIMARY_ONLY</v>
      </c>
      <c r="I22" t="str">
        <f t="shared" si="1"/>
        <v>COURSE_ACTIVE</v>
      </c>
      <c r="J22" s="4">
        <f t="shared" si="2"/>
        <v>0.33300000000000002</v>
      </c>
      <c r="K22" t="str">
        <f t="shared" si="3"/>
        <v>NOT REQUIRED</v>
      </c>
      <c r="L22" t="str">
        <f t="shared" si="4"/>
        <v/>
      </c>
    </row>
    <row r="23" spans="1:12" x14ac:dyDescent="0.25">
      <c r="A23" t="s">
        <v>305</v>
      </c>
      <c r="B23" t="s">
        <v>316</v>
      </c>
      <c r="C23">
        <v>6</v>
      </c>
      <c r="D23">
        <v>3</v>
      </c>
      <c r="E23">
        <v>9</v>
      </c>
      <c r="F23" s="2">
        <v>0.33300000000000002</v>
      </c>
      <c r="G23" t="s">
        <v>294</v>
      </c>
      <c r="H23" t="str">
        <f t="shared" si="0"/>
        <v>PRIMARY_ONLY</v>
      </c>
      <c r="I23" t="str">
        <f t="shared" si="1"/>
        <v>COURSE_ACTIVE</v>
      </c>
      <c r="J23" s="4">
        <f t="shared" si="2"/>
        <v>0.33300000000000002</v>
      </c>
      <c r="K23" t="str">
        <f t="shared" si="3"/>
        <v>NOT REQUIRED</v>
      </c>
      <c r="L23" t="str">
        <f t="shared" si="4"/>
        <v/>
      </c>
    </row>
    <row r="24" spans="1:12" x14ac:dyDescent="0.25">
      <c r="A24" t="s">
        <v>305</v>
      </c>
      <c r="B24" t="s">
        <v>317</v>
      </c>
      <c r="C24">
        <v>5</v>
      </c>
      <c r="D24">
        <v>3</v>
      </c>
      <c r="E24">
        <v>8</v>
      </c>
      <c r="F24" s="2">
        <v>0.375</v>
      </c>
      <c r="G24" t="s">
        <v>294</v>
      </c>
      <c r="H24" t="str">
        <f t="shared" si="0"/>
        <v>PRIMARY_ONLY</v>
      </c>
      <c r="I24" t="str">
        <f t="shared" si="1"/>
        <v>COURSE_ACTIVE</v>
      </c>
      <c r="J24" s="4">
        <f t="shared" si="2"/>
        <v>0.375</v>
      </c>
      <c r="K24" t="str">
        <f t="shared" si="3"/>
        <v>NOT REQUIRED</v>
      </c>
      <c r="L24" t="str">
        <f t="shared" si="4"/>
        <v/>
      </c>
    </row>
    <row r="25" spans="1:12" x14ac:dyDescent="0.25">
      <c r="A25" t="s">
        <v>305</v>
      </c>
      <c r="B25" t="s">
        <v>318</v>
      </c>
      <c r="C25">
        <v>4</v>
      </c>
      <c r="D25">
        <v>3</v>
      </c>
      <c r="E25">
        <v>7</v>
      </c>
      <c r="F25" s="2">
        <v>0.42899999999999999</v>
      </c>
      <c r="G25" t="s">
        <v>243</v>
      </c>
      <c r="H25" t="str">
        <f t="shared" si="0"/>
        <v>NOT MAJOR</v>
      </c>
      <c r="I25" t="str">
        <f t="shared" si="1"/>
        <v>NOT MAJOR</v>
      </c>
      <c r="J25" s="4">
        <f t="shared" si="2"/>
        <v>0.42899999999999999</v>
      </c>
      <c r="K25" t="str">
        <f t="shared" si="3"/>
        <v>REVIEW</v>
      </c>
      <c r="L25" t="str">
        <f t="shared" si="4"/>
        <v/>
      </c>
    </row>
    <row r="26" spans="1:12" x14ac:dyDescent="0.25">
      <c r="A26" t="s">
        <v>305</v>
      </c>
      <c r="B26" t="s">
        <v>319</v>
      </c>
      <c r="C26">
        <v>1</v>
      </c>
      <c r="D26">
        <v>2</v>
      </c>
      <c r="E26">
        <v>3</v>
      </c>
      <c r="F26" s="2">
        <v>0.66700000000000004</v>
      </c>
      <c r="G26" t="s">
        <v>243</v>
      </c>
      <c r="H26" t="str">
        <f t="shared" si="0"/>
        <v>NOT MAJOR</v>
      </c>
      <c r="I26" t="str">
        <f t="shared" si="1"/>
        <v>NOT MAJOR</v>
      </c>
      <c r="J26" s="4">
        <f t="shared" si="2"/>
        <v>0.66700000000000004</v>
      </c>
      <c r="K26" t="str">
        <f t="shared" si="3"/>
        <v>REVIEW</v>
      </c>
      <c r="L26" t="str">
        <f t="shared" si="4"/>
        <v/>
      </c>
    </row>
    <row r="27" spans="1:12" x14ac:dyDescent="0.25">
      <c r="A27" t="s">
        <v>305</v>
      </c>
      <c r="B27" t="s">
        <v>320</v>
      </c>
      <c r="C27">
        <v>3</v>
      </c>
      <c r="D27">
        <v>0</v>
      </c>
      <c r="E27">
        <v>3</v>
      </c>
      <c r="F27" s="2">
        <v>0</v>
      </c>
      <c r="G27" t="s">
        <v>294</v>
      </c>
      <c r="H27" t="str">
        <f t="shared" si="0"/>
        <v>PRIMARY_ONLY</v>
      </c>
      <c r="I27" t="str">
        <f t="shared" si="1"/>
        <v>COURSE_ACTIVE</v>
      </c>
      <c r="J27" s="4">
        <f t="shared" si="2"/>
        <v>0</v>
      </c>
      <c r="K27" t="str">
        <f t="shared" si="3"/>
        <v>NOT REQUIRED</v>
      </c>
      <c r="L27" t="str">
        <f t="shared" si="4"/>
        <v/>
      </c>
    </row>
    <row r="28" spans="1:12" x14ac:dyDescent="0.25">
      <c r="A28" t="s">
        <v>305</v>
      </c>
      <c r="B28" t="s">
        <v>321</v>
      </c>
      <c r="C28">
        <v>7</v>
      </c>
      <c r="D28">
        <v>1</v>
      </c>
      <c r="E28">
        <v>8</v>
      </c>
      <c r="F28" s="2">
        <v>0.125</v>
      </c>
      <c r="G28" t="s">
        <v>294</v>
      </c>
      <c r="H28" t="str">
        <f t="shared" si="0"/>
        <v>PRIMARY_ONLY</v>
      </c>
      <c r="I28" t="str">
        <f t="shared" si="1"/>
        <v>COURSE_ACTIVE</v>
      </c>
      <c r="J28" s="4">
        <f t="shared" si="2"/>
        <v>0.125</v>
      </c>
      <c r="K28" t="str">
        <f t="shared" si="3"/>
        <v>NOT REQUIRED</v>
      </c>
      <c r="L28" t="str">
        <f t="shared" si="4"/>
        <v/>
      </c>
    </row>
    <row r="29" spans="1:12" x14ac:dyDescent="0.25">
      <c r="A29" t="s">
        <v>305</v>
      </c>
      <c r="B29" t="s">
        <v>322</v>
      </c>
      <c r="C29">
        <v>3</v>
      </c>
      <c r="D29">
        <v>1</v>
      </c>
      <c r="E29">
        <v>4</v>
      </c>
      <c r="F29" s="2">
        <v>0.25</v>
      </c>
      <c r="G29" t="s">
        <v>294</v>
      </c>
      <c r="H29" t="str">
        <f t="shared" si="0"/>
        <v>PRIMARY_ONLY</v>
      </c>
      <c r="I29" t="str">
        <f t="shared" si="1"/>
        <v>COURSE_ACTIVE</v>
      </c>
      <c r="J29" s="4">
        <f t="shared" si="2"/>
        <v>0.25</v>
      </c>
      <c r="K29" t="str">
        <f t="shared" si="3"/>
        <v>NOT REQUIRED</v>
      </c>
      <c r="L29" t="str">
        <f t="shared" si="4"/>
        <v/>
      </c>
    </row>
    <row r="30" spans="1:12" x14ac:dyDescent="0.25">
      <c r="A30" t="s">
        <v>305</v>
      </c>
      <c r="B30" t="s">
        <v>323</v>
      </c>
      <c r="C30">
        <v>5</v>
      </c>
      <c r="D30">
        <v>1</v>
      </c>
      <c r="E30">
        <v>6</v>
      </c>
      <c r="F30" s="2">
        <v>0.16700000000000001</v>
      </c>
      <c r="G30" t="s">
        <v>294</v>
      </c>
      <c r="H30" t="str">
        <f t="shared" si="0"/>
        <v>PRIMARY_OPTIONAL</v>
      </c>
      <c r="I30" t="str">
        <f t="shared" si="1"/>
        <v>COURSE_ACTIVE</v>
      </c>
      <c r="J30" s="4">
        <f t="shared" si="2"/>
        <v>0.16700000000000001</v>
      </c>
      <c r="K30" t="str">
        <f t="shared" si="3"/>
        <v>NOT REQUIRED</v>
      </c>
      <c r="L30" t="str">
        <f t="shared" si="4"/>
        <v/>
      </c>
    </row>
    <row r="31" spans="1:12" x14ac:dyDescent="0.25">
      <c r="A31" t="s">
        <v>305</v>
      </c>
      <c r="B31" t="s">
        <v>324</v>
      </c>
      <c r="C31">
        <v>3</v>
      </c>
      <c r="D31">
        <v>0</v>
      </c>
      <c r="E31">
        <v>3</v>
      </c>
      <c r="F31" s="2">
        <v>0</v>
      </c>
      <c r="G31" t="s">
        <v>294</v>
      </c>
      <c r="H31" t="str">
        <f t="shared" si="0"/>
        <v>PRIMARY_ONLY</v>
      </c>
      <c r="I31" t="str">
        <f t="shared" si="1"/>
        <v>COURSE_ACTIVE</v>
      </c>
      <c r="J31" s="4">
        <f t="shared" si="2"/>
        <v>0</v>
      </c>
      <c r="K31" t="str">
        <f t="shared" si="3"/>
        <v>NOT REQUIRED</v>
      </c>
      <c r="L31" t="str">
        <f t="shared" si="4"/>
        <v/>
      </c>
    </row>
    <row r="32" spans="1:12" x14ac:dyDescent="0.25">
      <c r="A32" t="s">
        <v>305</v>
      </c>
      <c r="B32" t="s">
        <v>325</v>
      </c>
      <c r="C32">
        <v>6</v>
      </c>
      <c r="D32">
        <v>3</v>
      </c>
      <c r="E32">
        <v>9</v>
      </c>
      <c r="F32" s="2">
        <v>0.33300000000000002</v>
      </c>
      <c r="G32" t="s">
        <v>294</v>
      </c>
      <c r="H32" t="str">
        <f t="shared" si="0"/>
        <v>PRIMARY_ONLY</v>
      </c>
      <c r="I32" t="str">
        <f t="shared" si="1"/>
        <v>COURSE_ACTIVE</v>
      </c>
      <c r="J32" s="4">
        <f t="shared" si="2"/>
        <v>0.33300000000000002</v>
      </c>
      <c r="K32" t="str">
        <f t="shared" si="3"/>
        <v>NOT REQUIRED</v>
      </c>
      <c r="L32" t="str">
        <f t="shared" si="4"/>
        <v/>
      </c>
    </row>
    <row r="33" spans="1:12" x14ac:dyDescent="0.25">
      <c r="A33" t="s">
        <v>305</v>
      </c>
      <c r="B33" t="s">
        <v>326</v>
      </c>
      <c r="C33">
        <v>8</v>
      </c>
      <c r="D33">
        <v>3</v>
      </c>
      <c r="E33">
        <v>11</v>
      </c>
      <c r="F33" s="2">
        <v>0.27300000000000002</v>
      </c>
      <c r="G33" t="s">
        <v>294</v>
      </c>
      <c r="H33" t="str">
        <f t="shared" si="0"/>
        <v>PRIMARY_ONLY</v>
      </c>
      <c r="I33" t="str">
        <f t="shared" si="1"/>
        <v>COURSE_ACTIVE</v>
      </c>
      <c r="J33" s="4">
        <f t="shared" si="2"/>
        <v>0.27300000000000002</v>
      </c>
      <c r="K33" t="str">
        <f t="shared" si="3"/>
        <v>NOT REQUIRED</v>
      </c>
      <c r="L33" t="str">
        <f t="shared" si="4"/>
        <v/>
      </c>
    </row>
    <row r="34" spans="1:12" x14ac:dyDescent="0.25">
      <c r="A34" t="s">
        <v>305</v>
      </c>
      <c r="B34" t="s">
        <v>327</v>
      </c>
      <c r="C34">
        <v>1</v>
      </c>
      <c r="D34">
        <v>3</v>
      </c>
      <c r="E34">
        <v>4</v>
      </c>
      <c r="F34" s="2">
        <v>0.75</v>
      </c>
      <c r="G34" t="s">
        <v>243</v>
      </c>
      <c r="H34" t="str">
        <f t="shared" si="0"/>
        <v>PRIMARY_ONLY</v>
      </c>
      <c r="I34" t="str">
        <f t="shared" si="1"/>
        <v>COURSE_ACTIVE</v>
      </c>
      <c r="J34" s="4">
        <f t="shared" si="2"/>
        <v>0.75</v>
      </c>
      <c r="K34" t="str">
        <f t="shared" si="3"/>
        <v>REVIEW</v>
      </c>
      <c r="L34" t="str">
        <f t="shared" si="4"/>
        <v>CHECK</v>
      </c>
    </row>
    <row r="35" spans="1:12" x14ac:dyDescent="0.25">
      <c r="A35" t="s">
        <v>305</v>
      </c>
      <c r="B35" t="s">
        <v>328</v>
      </c>
      <c r="C35">
        <v>0</v>
      </c>
      <c r="D35">
        <v>1</v>
      </c>
      <c r="E35">
        <v>1</v>
      </c>
      <c r="F35" s="2">
        <v>1</v>
      </c>
      <c r="G35" t="s">
        <v>243</v>
      </c>
      <c r="H35" t="str">
        <f t="shared" si="0"/>
        <v>PRIMARY_ONLY</v>
      </c>
      <c r="I35" t="str">
        <f t="shared" si="1"/>
        <v>NOT OFFERED</v>
      </c>
      <c r="J35" s="4">
        <f t="shared" si="2"/>
        <v>1</v>
      </c>
      <c r="K35" t="str">
        <f t="shared" si="3"/>
        <v>REVIEW</v>
      </c>
      <c r="L35" t="str">
        <f t="shared" si="4"/>
        <v>CHECK</v>
      </c>
    </row>
    <row r="36" spans="1:12" x14ac:dyDescent="0.25">
      <c r="A36" t="s">
        <v>305</v>
      </c>
      <c r="B36" t="s">
        <v>329</v>
      </c>
      <c r="C36">
        <v>3</v>
      </c>
      <c r="D36">
        <v>3</v>
      </c>
      <c r="E36">
        <v>6</v>
      </c>
      <c r="F36" s="2">
        <v>0.5</v>
      </c>
      <c r="G36" t="s">
        <v>243</v>
      </c>
      <c r="H36" t="str">
        <f t="shared" si="0"/>
        <v>PRIMARY_ONLY</v>
      </c>
      <c r="I36" t="str">
        <f t="shared" si="1"/>
        <v>COURSE_ACTIVE</v>
      </c>
      <c r="J36" s="4">
        <f t="shared" si="2"/>
        <v>0.5</v>
      </c>
      <c r="K36" t="str">
        <f t="shared" si="3"/>
        <v>REVIEW</v>
      </c>
      <c r="L36" t="str">
        <f t="shared" si="4"/>
        <v>CHECK</v>
      </c>
    </row>
    <row r="37" spans="1:12" x14ac:dyDescent="0.25">
      <c r="A37" t="s">
        <v>305</v>
      </c>
      <c r="B37" t="s">
        <v>330</v>
      </c>
      <c r="C37">
        <v>3</v>
      </c>
      <c r="D37">
        <v>2</v>
      </c>
      <c r="E37">
        <v>5</v>
      </c>
      <c r="F37" s="2">
        <v>0.4</v>
      </c>
      <c r="G37" t="s">
        <v>243</v>
      </c>
      <c r="H37" t="str">
        <f t="shared" si="0"/>
        <v>PRIMARY_ONLY</v>
      </c>
      <c r="I37" t="str">
        <f t="shared" si="1"/>
        <v>COURSE_ACTIVE</v>
      </c>
      <c r="J37" s="4">
        <f t="shared" si="2"/>
        <v>0.4</v>
      </c>
      <c r="K37" t="str">
        <f t="shared" si="3"/>
        <v>REVIEW</v>
      </c>
      <c r="L37" t="str">
        <f t="shared" si="4"/>
        <v>CHECK</v>
      </c>
    </row>
    <row r="38" spans="1:12" x14ac:dyDescent="0.25">
      <c r="A38" t="s">
        <v>305</v>
      </c>
      <c r="B38" t="s">
        <v>331</v>
      </c>
      <c r="C38">
        <v>3</v>
      </c>
      <c r="D38">
        <v>1</v>
      </c>
      <c r="E38">
        <v>4</v>
      </c>
      <c r="F38" s="2">
        <v>0.25</v>
      </c>
      <c r="G38" t="s">
        <v>294</v>
      </c>
      <c r="H38" t="str">
        <f t="shared" si="0"/>
        <v>PRIMARY_ONLY</v>
      </c>
      <c r="I38" t="str">
        <f t="shared" si="1"/>
        <v>COURSE_ACTIVE</v>
      </c>
      <c r="J38" s="4">
        <f t="shared" si="2"/>
        <v>0.25</v>
      </c>
      <c r="K38" t="str">
        <f t="shared" si="3"/>
        <v>NOT REQUIRED</v>
      </c>
      <c r="L38" t="str">
        <f t="shared" si="4"/>
        <v/>
      </c>
    </row>
    <row r="39" spans="1:12" x14ac:dyDescent="0.25">
      <c r="A39" t="s">
        <v>305</v>
      </c>
      <c r="B39" t="s">
        <v>332</v>
      </c>
      <c r="C39">
        <v>2</v>
      </c>
      <c r="D39">
        <v>1</v>
      </c>
      <c r="E39">
        <v>3</v>
      </c>
      <c r="F39" s="2">
        <v>0.33300000000000002</v>
      </c>
      <c r="G39" t="s">
        <v>294</v>
      </c>
      <c r="H39" t="str">
        <f t="shared" si="0"/>
        <v>PRIMARY_ONLY</v>
      </c>
      <c r="I39" t="str">
        <f t="shared" si="1"/>
        <v>COURSE_ACTIVE</v>
      </c>
      <c r="J39" s="4">
        <f t="shared" si="2"/>
        <v>0.33300000000000002</v>
      </c>
      <c r="K39" t="str">
        <f t="shared" si="3"/>
        <v>NOT REQUIRED</v>
      </c>
      <c r="L39" t="str">
        <f t="shared" si="4"/>
        <v/>
      </c>
    </row>
    <row r="40" spans="1:12" x14ac:dyDescent="0.25">
      <c r="A40" t="s">
        <v>305</v>
      </c>
      <c r="B40" t="s">
        <v>333</v>
      </c>
      <c r="C40">
        <v>15</v>
      </c>
      <c r="D40">
        <v>1</v>
      </c>
      <c r="E40">
        <v>16</v>
      </c>
      <c r="F40" s="2">
        <v>6.3E-2</v>
      </c>
      <c r="G40" t="s">
        <v>294</v>
      </c>
      <c r="H40" t="str">
        <f t="shared" si="0"/>
        <v>PRIMARY_OPTIONAL</v>
      </c>
      <c r="I40" t="str">
        <f t="shared" si="1"/>
        <v>COURSE_ACTIVE</v>
      </c>
      <c r="J40" s="4">
        <f t="shared" si="2"/>
        <v>6.3E-2</v>
      </c>
      <c r="K40" t="str">
        <f t="shared" si="3"/>
        <v>NOT REQUIRED</v>
      </c>
      <c r="L40" t="str">
        <f t="shared" si="4"/>
        <v/>
      </c>
    </row>
    <row r="41" spans="1:12" x14ac:dyDescent="0.25">
      <c r="A41" t="s">
        <v>305</v>
      </c>
      <c r="B41" t="s">
        <v>334</v>
      </c>
      <c r="C41">
        <v>3</v>
      </c>
      <c r="D41">
        <v>2</v>
      </c>
      <c r="E41">
        <v>5</v>
      </c>
      <c r="F41" s="2">
        <v>0.4</v>
      </c>
      <c r="G41" t="s">
        <v>243</v>
      </c>
      <c r="H41" t="str">
        <f t="shared" si="0"/>
        <v>PRIMARY_ONLY</v>
      </c>
      <c r="I41" t="str">
        <f t="shared" si="1"/>
        <v>COURSE_ACTIVE</v>
      </c>
      <c r="J41" s="4">
        <f t="shared" si="2"/>
        <v>0.4</v>
      </c>
      <c r="K41" t="str">
        <f t="shared" si="3"/>
        <v>REVIEW</v>
      </c>
      <c r="L41" t="str">
        <f t="shared" si="4"/>
        <v>CHECK</v>
      </c>
    </row>
    <row r="42" spans="1:12" x14ac:dyDescent="0.25">
      <c r="A42" t="s">
        <v>305</v>
      </c>
      <c r="B42" t="s">
        <v>335</v>
      </c>
      <c r="C42">
        <v>14</v>
      </c>
      <c r="D42">
        <v>2</v>
      </c>
      <c r="E42">
        <v>16</v>
      </c>
      <c r="F42" s="2">
        <v>0.125</v>
      </c>
      <c r="G42" t="s">
        <v>294</v>
      </c>
      <c r="H42" t="str">
        <f t="shared" si="0"/>
        <v>PRIMARY_OPTIONAL</v>
      </c>
      <c r="I42" t="str">
        <f t="shared" si="1"/>
        <v>COURSE_ACTIVE</v>
      </c>
      <c r="J42" s="4">
        <f t="shared" si="2"/>
        <v>0.125</v>
      </c>
      <c r="K42" t="str">
        <f t="shared" si="3"/>
        <v>NOT REQUIRED</v>
      </c>
      <c r="L42" t="str">
        <f t="shared" si="4"/>
        <v/>
      </c>
    </row>
    <row r="43" spans="1:12" x14ac:dyDescent="0.25">
      <c r="A43" t="s">
        <v>305</v>
      </c>
      <c r="B43" t="s">
        <v>336</v>
      </c>
      <c r="C43">
        <v>3</v>
      </c>
      <c r="D43">
        <v>0</v>
      </c>
      <c r="E43">
        <v>3</v>
      </c>
      <c r="F43" s="2">
        <v>0</v>
      </c>
      <c r="G43" t="s">
        <v>294</v>
      </c>
      <c r="H43" t="str">
        <f t="shared" si="0"/>
        <v>PRIMARY_ONLY</v>
      </c>
      <c r="I43" t="str">
        <f t="shared" si="1"/>
        <v>COURSE_ACTIVE</v>
      </c>
      <c r="J43" s="4">
        <f t="shared" si="2"/>
        <v>0</v>
      </c>
      <c r="K43" t="str">
        <f t="shared" si="3"/>
        <v>NOT REQUIRED</v>
      </c>
      <c r="L43" t="str">
        <f t="shared" si="4"/>
        <v/>
      </c>
    </row>
    <row r="44" spans="1:12" x14ac:dyDescent="0.25">
      <c r="A44" t="s">
        <v>305</v>
      </c>
      <c r="B44" t="s">
        <v>337</v>
      </c>
      <c r="C44">
        <v>3</v>
      </c>
      <c r="D44">
        <v>2</v>
      </c>
      <c r="E44">
        <v>5</v>
      </c>
      <c r="F44" s="2">
        <v>0.4</v>
      </c>
      <c r="G44" t="s">
        <v>243</v>
      </c>
      <c r="H44" t="str">
        <f t="shared" si="0"/>
        <v>PRIMARY_ONLY</v>
      </c>
      <c r="I44" t="str">
        <f t="shared" si="1"/>
        <v>COURSE_ACTIVE</v>
      </c>
      <c r="J44" s="4">
        <f t="shared" si="2"/>
        <v>0.4</v>
      </c>
      <c r="K44" t="str">
        <f t="shared" si="3"/>
        <v>REVIEW</v>
      </c>
      <c r="L44" t="str">
        <f t="shared" si="4"/>
        <v>CHECK</v>
      </c>
    </row>
    <row r="45" spans="1:12" x14ac:dyDescent="0.25">
      <c r="A45" t="s">
        <v>305</v>
      </c>
      <c r="B45" t="s">
        <v>338</v>
      </c>
      <c r="C45">
        <v>1</v>
      </c>
      <c r="D45">
        <v>2</v>
      </c>
      <c r="E45">
        <v>3</v>
      </c>
      <c r="F45" s="2">
        <v>0.66700000000000004</v>
      </c>
      <c r="G45" t="s">
        <v>243</v>
      </c>
      <c r="H45" t="str">
        <f t="shared" si="0"/>
        <v>PRIMARY_ONLY</v>
      </c>
      <c r="I45" t="str">
        <f t="shared" si="1"/>
        <v>COURSE_ACTIVE</v>
      </c>
      <c r="J45" s="4">
        <f t="shared" si="2"/>
        <v>0.66700000000000004</v>
      </c>
      <c r="K45" t="str">
        <f t="shared" si="3"/>
        <v>REVIEW</v>
      </c>
      <c r="L45" t="str">
        <f t="shared" si="4"/>
        <v>CHECK</v>
      </c>
    </row>
    <row r="46" spans="1:12" x14ac:dyDescent="0.25">
      <c r="A46" t="s">
        <v>305</v>
      </c>
      <c r="B46" t="s">
        <v>339</v>
      </c>
      <c r="C46">
        <v>4</v>
      </c>
      <c r="D46">
        <v>2</v>
      </c>
      <c r="E46">
        <v>6</v>
      </c>
      <c r="F46" s="2">
        <v>0.33300000000000002</v>
      </c>
      <c r="G46" t="s">
        <v>294</v>
      </c>
      <c r="H46" t="str">
        <f t="shared" si="0"/>
        <v>PRIMARY_ONLY</v>
      </c>
      <c r="I46" t="str">
        <f t="shared" si="1"/>
        <v>COURSE_ACTIVE</v>
      </c>
      <c r="J46" s="4">
        <f t="shared" si="2"/>
        <v>0.33300000000000002</v>
      </c>
      <c r="K46" t="str">
        <f t="shared" si="3"/>
        <v>NOT REQUIRED</v>
      </c>
      <c r="L46" t="str">
        <f t="shared" si="4"/>
        <v/>
      </c>
    </row>
    <row r="47" spans="1:12" x14ac:dyDescent="0.25">
      <c r="A47" t="s">
        <v>305</v>
      </c>
      <c r="B47" t="s">
        <v>340</v>
      </c>
      <c r="C47">
        <v>2</v>
      </c>
      <c r="D47">
        <v>1</v>
      </c>
      <c r="E47">
        <v>3</v>
      </c>
      <c r="F47" s="2">
        <v>0.33300000000000002</v>
      </c>
      <c r="G47" t="s">
        <v>294</v>
      </c>
      <c r="H47" t="str">
        <f t="shared" si="0"/>
        <v>PRIMARY_ONLY</v>
      </c>
      <c r="I47" t="str">
        <f t="shared" si="1"/>
        <v>COURSE_ACTIVE</v>
      </c>
      <c r="J47" s="4">
        <f t="shared" si="2"/>
        <v>0.33300000000000002</v>
      </c>
      <c r="K47" t="str">
        <f t="shared" si="3"/>
        <v>NOT REQUIRED</v>
      </c>
      <c r="L47" t="str">
        <f t="shared" si="4"/>
        <v/>
      </c>
    </row>
    <row r="48" spans="1:12" x14ac:dyDescent="0.25">
      <c r="A48" t="s">
        <v>305</v>
      </c>
      <c r="B48" t="s">
        <v>341</v>
      </c>
      <c r="C48">
        <v>3</v>
      </c>
      <c r="D48">
        <v>3</v>
      </c>
      <c r="E48">
        <v>6</v>
      </c>
      <c r="F48" s="2">
        <v>0.5</v>
      </c>
      <c r="G48" t="s">
        <v>243</v>
      </c>
      <c r="H48" t="str">
        <f t="shared" si="0"/>
        <v>PRIMARY_ONLY</v>
      </c>
      <c r="I48" t="str">
        <f t="shared" si="1"/>
        <v>COURSE_ACTIVE</v>
      </c>
      <c r="J48" s="4">
        <f t="shared" si="2"/>
        <v>0.5</v>
      </c>
      <c r="K48" t="str">
        <f t="shared" si="3"/>
        <v>REVIEW</v>
      </c>
      <c r="L48" t="str">
        <f t="shared" si="4"/>
        <v>CHECK</v>
      </c>
    </row>
    <row r="49" spans="1:12" x14ac:dyDescent="0.25">
      <c r="A49" t="s">
        <v>305</v>
      </c>
      <c r="B49" t="s">
        <v>342</v>
      </c>
      <c r="C49">
        <v>17</v>
      </c>
      <c r="D49">
        <v>4</v>
      </c>
      <c r="E49">
        <v>21</v>
      </c>
      <c r="F49" s="2">
        <v>0.19</v>
      </c>
      <c r="G49" t="s">
        <v>294</v>
      </c>
      <c r="H49" t="str">
        <f t="shared" si="0"/>
        <v>PRIMARY_ONLY</v>
      </c>
      <c r="I49" t="str">
        <f t="shared" si="1"/>
        <v>COURSE_ACTIVE</v>
      </c>
      <c r="J49" s="4">
        <f t="shared" si="2"/>
        <v>0.19</v>
      </c>
      <c r="K49" t="str">
        <f t="shared" si="3"/>
        <v>NOT REQUIRED</v>
      </c>
      <c r="L49" t="str">
        <f t="shared" si="4"/>
        <v/>
      </c>
    </row>
    <row r="50" spans="1:12" x14ac:dyDescent="0.25">
      <c r="A50" t="s">
        <v>260</v>
      </c>
      <c r="B50" t="s">
        <v>343</v>
      </c>
      <c r="C50">
        <v>37</v>
      </c>
      <c r="D50">
        <v>5</v>
      </c>
      <c r="E50">
        <v>46</v>
      </c>
      <c r="F50" s="2">
        <v>0.109</v>
      </c>
      <c r="G50" t="s">
        <v>294</v>
      </c>
      <c r="H50" t="str">
        <f t="shared" si="0"/>
        <v>PRIMARY_OPTIONAL</v>
      </c>
      <c r="I50" t="str">
        <f t="shared" si="1"/>
        <v>COURSE_ACTIVE</v>
      </c>
      <c r="J50" s="4">
        <f t="shared" si="2"/>
        <v>0.109</v>
      </c>
      <c r="K50" t="str">
        <f t="shared" si="3"/>
        <v>NOT REQUIRED</v>
      </c>
      <c r="L50" t="str">
        <f t="shared" si="4"/>
        <v/>
      </c>
    </row>
    <row r="51" spans="1:12" x14ac:dyDescent="0.25">
      <c r="A51" t="s">
        <v>260</v>
      </c>
      <c r="B51" t="s">
        <v>344</v>
      </c>
      <c r="C51">
        <v>10</v>
      </c>
      <c r="D51">
        <v>1</v>
      </c>
      <c r="E51">
        <v>12</v>
      </c>
      <c r="F51" s="2">
        <v>8.3000000000000004E-2</v>
      </c>
      <c r="G51" t="s">
        <v>294</v>
      </c>
      <c r="H51" t="str">
        <f t="shared" si="0"/>
        <v>NOT MAJOR</v>
      </c>
      <c r="I51" t="str">
        <f t="shared" si="1"/>
        <v>NOT MAJOR</v>
      </c>
      <c r="J51" s="4">
        <f t="shared" si="2"/>
        <v>8.3000000000000004E-2</v>
      </c>
      <c r="K51" t="str">
        <f t="shared" si="3"/>
        <v>NOT REQUIRED</v>
      </c>
      <c r="L51" t="str">
        <f t="shared" si="4"/>
        <v/>
      </c>
    </row>
    <row r="52" spans="1:12" x14ac:dyDescent="0.25">
      <c r="A52" t="s">
        <v>260</v>
      </c>
      <c r="B52" t="s">
        <v>345</v>
      </c>
      <c r="C52">
        <v>7</v>
      </c>
      <c r="D52">
        <v>4</v>
      </c>
      <c r="E52">
        <v>11</v>
      </c>
      <c r="F52" s="2">
        <v>0.36399999999999999</v>
      </c>
      <c r="G52" t="s">
        <v>294</v>
      </c>
      <c r="H52" t="str">
        <f t="shared" si="0"/>
        <v>NOT MAJOR</v>
      </c>
      <c r="I52" t="str">
        <f t="shared" si="1"/>
        <v>NOT MAJOR</v>
      </c>
      <c r="J52" s="4">
        <f t="shared" si="2"/>
        <v>0.36399999999999999</v>
      </c>
      <c r="K52" t="str">
        <f t="shared" si="3"/>
        <v>NOT REQUIRED</v>
      </c>
      <c r="L52" t="str">
        <f t="shared" si="4"/>
        <v/>
      </c>
    </row>
    <row r="53" spans="1:12" x14ac:dyDescent="0.25">
      <c r="A53" t="s">
        <v>260</v>
      </c>
      <c r="B53" t="s">
        <v>346</v>
      </c>
      <c r="C53">
        <v>9</v>
      </c>
      <c r="D53">
        <v>3</v>
      </c>
      <c r="E53">
        <v>13</v>
      </c>
      <c r="F53" s="2">
        <v>0.23100000000000001</v>
      </c>
      <c r="G53" t="s">
        <v>294</v>
      </c>
      <c r="H53" t="str">
        <f t="shared" si="0"/>
        <v>PRIMARY_ONLY</v>
      </c>
      <c r="I53" t="str">
        <f t="shared" si="1"/>
        <v>COURSE_ACTIVE</v>
      </c>
      <c r="J53" s="4">
        <f t="shared" si="2"/>
        <v>0.23100000000000001</v>
      </c>
      <c r="K53" t="str">
        <f t="shared" si="3"/>
        <v>NOT REQUIRED</v>
      </c>
      <c r="L53" t="str">
        <f t="shared" si="4"/>
        <v/>
      </c>
    </row>
    <row r="54" spans="1:12" x14ac:dyDescent="0.25">
      <c r="A54" t="s">
        <v>260</v>
      </c>
      <c r="B54" t="s">
        <v>347</v>
      </c>
      <c r="C54">
        <v>0</v>
      </c>
      <c r="D54">
        <v>1</v>
      </c>
      <c r="E54">
        <v>1</v>
      </c>
      <c r="F54" s="2">
        <v>1</v>
      </c>
      <c r="G54" t="s">
        <v>243</v>
      </c>
      <c r="H54" t="str">
        <f t="shared" si="0"/>
        <v>NOT MAJOR</v>
      </c>
      <c r="I54" t="str">
        <f t="shared" si="1"/>
        <v>NOT MAJOR</v>
      </c>
      <c r="J54" s="4">
        <f t="shared" si="2"/>
        <v>1</v>
      </c>
      <c r="K54" t="str">
        <f t="shared" si="3"/>
        <v>REVIEW</v>
      </c>
      <c r="L54" t="str">
        <f t="shared" si="4"/>
        <v/>
      </c>
    </row>
    <row r="55" spans="1:12" x14ac:dyDescent="0.25">
      <c r="A55" t="s">
        <v>260</v>
      </c>
      <c r="B55" t="s">
        <v>348</v>
      </c>
      <c r="C55">
        <v>14</v>
      </c>
      <c r="D55">
        <v>5</v>
      </c>
      <c r="E55">
        <v>19</v>
      </c>
      <c r="F55" s="2">
        <v>0.26300000000000001</v>
      </c>
      <c r="G55" t="s">
        <v>294</v>
      </c>
      <c r="H55" t="str">
        <f t="shared" si="0"/>
        <v>PRIMARY_OPTIONAL</v>
      </c>
      <c r="I55" t="str">
        <f t="shared" si="1"/>
        <v>COURSE_ACTIVE</v>
      </c>
      <c r="J55" s="4">
        <f t="shared" si="2"/>
        <v>0.26300000000000001</v>
      </c>
      <c r="K55" t="str">
        <f t="shared" si="3"/>
        <v>NOT REQUIRED</v>
      </c>
      <c r="L55" t="str">
        <f t="shared" si="4"/>
        <v/>
      </c>
    </row>
    <row r="56" spans="1:12" x14ac:dyDescent="0.25">
      <c r="A56" t="s">
        <v>260</v>
      </c>
      <c r="B56" t="s">
        <v>349</v>
      </c>
      <c r="C56">
        <v>10</v>
      </c>
      <c r="D56">
        <v>3</v>
      </c>
      <c r="E56">
        <v>13</v>
      </c>
      <c r="F56" s="2">
        <v>0.23100000000000001</v>
      </c>
      <c r="G56" t="s">
        <v>294</v>
      </c>
      <c r="H56" t="str">
        <f t="shared" si="0"/>
        <v>PRIMARY_ONLY</v>
      </c>
      <c r="I56" t="str">
        <f t="shared" si="1"/>
        <v>COURSE_ACTIVE</v>
      </c>
      <c r="J56" s="4">
        <f t="shared" si="2"/>
        <v>0.23100000000000001</v>
      </c>
      <c r="K56" t="str">
        <f t="shared" si="3"/>
        <v>NOT REQUIRED</v>
      </c>
      <c r="L56" t="str">
        <f t="shared" si="4"/>
        <v/>
      </c>
    </row>
    <row r="57" spans="1:12" x14ac:dyDescent="0.25">
      <c r="A57" t="s">
        <v>260</v>
      </c>
      <c r="B57" t="s">
        <v>350</v>
      </c>
      <c r="C57">
        <v>3</v>
      </c>
      <c r="D57">
        <v>1</v>
      </c>
      <c r="E57">
        <v>4</v>
      </c>
      <c r="F57" s="2">
        <v>0.25</v>
      </c>
      <c r="G57" t="s">
        <v>294</v>
      </c>
      <c r="H57" t="str">
        <f t="shared" si="0"/>
        <v>NOT MAJOR</v>
      </c>
      <c r="I57" t="str">
        <f t="shared" si="1"/>
        <v>NOT MAJOR</v>
      </c>
      <c r="J57" s="4">
        <f t="shared" si="2"/>
        <v>0.25</v>
      </c>
      <c r="K57" t="str">
        <f t="shared" si="3"/>
        <v>NOT REQUIRED</v>
      </c>
      <c r="L57" t="str">
        <f t="shared" si="4"/>
        <v/>
      </c>
    </row>
    <row r="58" spans="1:12" x14ac:dyDescent="0.25">
      <c r="A58" t="s">
        <v>260</v>
      </c>
      <c r="B58" t="s">
        <v>351</v>
      </c>
      <c r="C58">
        <v>24</v>
      </c>
      <c r="D58">
        <v>7</v>
      </c>
      <c r="E58">
        <v>31</v>
      </c>
      <c r="F58" s="2">
        <v>0.22600000000000001</v>
      </c>
      <c r="G58" t="s">
        <v>294</v>
      </c>
      <c r="H58" t="str">
        <f t="shared" si="0"/>
        <v>PRIMARY_OPTIONAL</v>
      </c>
      <c r="I58" t="str">
        <f t="shared" si="1"/>
        <v>COURSE_ACTIVE</v>
      </c>
      <c r="J58" s="4">
        <f t="shared" si="2"/>
        <v>0.22600000000000001</v>
      </c>
      <c r="K58" t="str">
        <f t="shared" si="3"/>
        <v>NOT REQUIRED</v>
      </c>
      <c r="L58" t="str">
        <f t="shared" si="4"/>
        <v/>
      </c>
    </row>
    <row r="59" spans="1:12" x14ac:dyDescent="0.25">
      <c r="A59" t="s">
        <v>260</v>
      </c>
      <c r="B59" t="s">
        <v>352</v>
      </c>
      <c r="C59">
        <v>1</v>
      </c>
      <c r="D59">
        <v>1</v>
      </c>
      <c r="E59">
        <v>2</v>
      </c>
      <c r="F59" s="2">
        <v>0.5</v>
      </c>
      <c r="G59" t="s">
        <v>243</v>
      </c>
      <c r="H59" t="str">
        <f t="shared" si="0"/>
        <v>NOT MAJOR</v>
      </c>
      <c r="I59" t="str">
        <f t="shared" si="1"/>
        <v>NOT MAJOR</v>
      </c>
      <c r="J59" s="4">
        <f t="shared" si="2"/>
        <v>0.5</v>
      </c>
      <c r="K59" t="str">
        <f t="shared" si="3"/>
        <v>REVIEW</v>
      </c>
      <c r="L59" t="str">
        <f t="shared" si="4"/>
        <v/>
      </c>
    </row>
    <row r="60" spans="1:12" x14ac:dyDescent="0.25">
      <c r="A60" t="s">
        <v>260</v>
      </c>
      <c r="B60" t="s">
        <v>353</v>
      </c>
      <c r="C60">
        <v>3</v>
      </c>
      <c r="D60">
        <v>0</v>
      </c>
      <c r="E60">
        <v>3</v>
      </c>
      <c r="F60" s="2">
        <v>0</v>
      </c>
      <c r="G60" t="s">
        <v>294</v>
      </c>
      <c r="H60" t="str">
        <f t="shared" si="0"/>
        <v>NOT MAJOR</v>
      </c>
      <c r="I60" t="str">
        <f t="shared" si="1"/>
        <v>NOT MAJOR</v>
      </c>
      <c r="J60" s="4">
        <f t="shared" si="2"/>
        <v>0</v>
      </c>
      <c r="K60" t="str">
        <f t="shared" si="3"/>
        <v>NOT REQUIRED</v>
      </c>
      <c r="L60" t="str">
        <f t="shared" si="4"/>
        <v/>
      </c>
    </row>
    <row r="61" spans="1:12" x14ac:dyDescent="0.25">
      <c r="A61" t="s">
        <v>260</v>
      </c>
      <c r="B61" t="s">
        <v>354</v>
      </c>
      <c r="C61">
        <v>3</v>
      </c>
      <c r="D61">
        <v>0</v>
      </c>
      <c r="E61">
        <v>3</v>
      </c>
      <c r="F61" s="2">
        <v>0</v>
      </c>
      <c r="G61" t="s">
        <v>294</v>
      </c>
      <c r="H61" t="str">
        <f t="shared" si="0"/>
        <v>NOT MAJOR</v>
      </c>
      <c r="I61" t="str">
        <f t="shared" si="1"/>
        <v>NOT MAJOR</v>
      </c>
      <c r="J61" s="4">
        <f t="shared" si="2"/>
        <v>0</v>
      </c>
      <c r="K61" t="str">
        <f t="shared" si="3"/>
        <v>NOT REQUIRED</v>
      </c>
      <c r="L61" t="str">
        <f t="shared" si="4"/>
        <v/>
      </c>
    </row>
    <row r="62" spans="1:12" x14ac:dyDescent="0.25">
      <c r="A62" t="s">
        <v>260</v>
      </c>
      <c r="B62" t="s">
        <v>355</v>
      </c>
      <c r="C62">
        <v>3</v>
      </c>
      <c r="D62">
        <v>0</v>
      </c>
      <c r="E62">
        <v>3</v>
      </c>
      <c r="F62" s="2">
        <v>0</v>
      </c>
      <c r="G62" t="s">
        <v>294</v>
      </c>
      <c r="H62" t="str">
        <f t="shared" si="0"/>
        <v>NOT MAJOR</v>
      </c>
      <c r="I62" t="str">
        <f t="shared" si="1"/>
        <v>NOT MAJOR</v>
      </c>
      <c r="J62" s="4">
        <f t="shared" si="2"/>
        <v>0</v>
      </c>
      <c r="K62" t="str">
        <f t="shared" si="3"/>
        <v>NOT REQUIRED</v>
      </c>
      <c r="L62" t="str">
        <f t="shared" si="4"/>
        <v/>
      </c>
    </row>
    <row r="63" spans="1:12" x14ac:dyDescent="0.25">
      <c r="A63" t="s">
        <v>260</v>
      </c>
      <c r="B63" t="s">
        <v>356</v>
      </c>
      <c r="C63">
        <v>13</v>
      </c>
      <c r="D63">
        <v>5</v>
      </c>
      <c r="E63">
        <v>18</v>
      </c>
      <c r="F63" s="2">
        <v>0.27800000000000002</v>
      </c>
      <c r="G63" t="s">
        <v>294</v>
      </c>
      <c r="H63" t="str">
        <f t="shared" si="0"/>
        <v>PRIMARY_OPTIONAL</v>
      </c>
      <c r="I63" t="str">
        <f t="shared" si="1"/>
        <v>COURSE_ACTIVE</v>
      </c>
      <c r="J63" s="4">
        <f t="shared" si="2"/>
        <v>0.27800000000000002</v>
      </c>
      <c r="K63" t="str">
        <f t="shared" si="3"/>
        <v>NOT REQUIRED</v>
      </c>
      <c r="L63" t="str">
        <f t="shared" si="4"/>
        <v/>
      </c>
    </row>
    <row r="64" spans="1:12" x14ac:dyDescent="0.25">
      <c r="A64" t="s">
        <v>260</v>
      </c>
      <c r="B64" t="s">
        <v>357</v>
      </c>
      <c r="C64">
        <v>12</v>
      </c>
      <c r="D64">
        <v>4</v>
      </c>
      <c r="E64">
        <v>16</v>
      </c>
      <c r="F64" s="2">
        <v>0.25</v>
      </c>
      <c r="G64" t="s">
        <v>294</v>
      </c>
      <c r="H64" t="str">
        <f t="shared" si="0"/>
        <v>PRIMARY_OPTIONAL</v>
      </c>
      <c r="I64" t="str">
        <f t="shared" si="1"/>
        <v>COURSE_ACTIVE</v>
      </c>
      <c r="J64" s="4">
        <f t="shared" si="2"/>
        <v>0.25</v>
      </c>
      <c r="K64" t="str">
        <f t="shared" si="3"/>
        <v>NOT REQUIRED</v>
      </c>
      <c r="L64" t="str">
        <f t="shared" si="4"/>
        <v/>
      </c>
    </row>
    <row r="65" spans="1:12" x14ac:dyDescent="0.25">
      <c r="A65" t="s">
        <v>260</v>
      </c>
      <c r="B65" t="s">
        <v>358</v>
      </c>
      <c r="C65">
        <v>1</v>
      </c>
      <c r="D65">
        <v>2</v>
      </c>
      <c r="E65">
        <v>3</v>
      </c>
      <c r="F65" s="2">
        <v>0.66700000000000004</v>
      </c>
      <c r="G65" t="s">
        <v>243</v>
      </c>
      <c r="H65" t="str">
        <f t="shared" si="0"/>
        <v>NOT MAJOR</v>
      </c>
      <c r="I65" t="str">
        <f t="shared" si="1"/>
        <v>NOT MAJOR</v>
      </c>
      <c r="J65" s="4">
        <f t="shared" si="2"/>
        <v>0.66700000000000004</v>
      </c>
      <c r="K65" t="str">
        <f t="shared" si="3"/>
        <v>REVIEW</v>
      </c>
      <c r="L65" t="str">
        <f t="shared" si="4"/>
        <v/>
      </c>
    </row>
    <row r="66" spans="1:12" x14ac:dyDescent="0.25">
      <c r="A66" t="s">
        <v>260</v>
      </c>
      <c r="B66" t="s">
        <v>359</v>
      </c>
      <c r="C66">
        <v>11</v>
      </c>
      <c r="D66">
        <v>2</v>
      </c>
      <c r="E66">
        <v>13</v>
      </c>
      <c r="F66" s="2">
        <v>0.154</v>
      </c>
      <c r="G66" t="s">
        <v>294</v>
      </c>
      <c r="H66" t="str">
        <f t="shared" ref="H66:H129" si="5">IFERROR(VLOOKUP(B66, IND_1A, 5, FALSE), "NOT MAJOR")</f>
        <v>OPTIONAL_ONLY</v>
      </c>
      <c r="I66" t="str">
        <f t="shared" ref="I66:I129" si="6">IFERROR(VLOOKUP(B66, IND_1A, 6, FALSE), "NOT MAJOR")</f>
        <v>COURSE_ACTIVE</v>
      </c>
      <c r="J66" s="4">
        <f t="shared" si="2"/>
        <v>0.154</v>
      </c>
      <c r="K66" t="str">
        <f t="shared" si="3"/>
        <v>NOT REQUIRED</v>
      </c>
      <c r="L66" t="str">
        <f t="shared" si="4"/>
        <v/>
      </c>
    </row>
    <row r="67" spans="1:12" x14ac:dyDescent="0.25">
      <c r="A67" t="s">
        <v>260</v>
      </c>
      <c r="B67" t="s">
        <v>360</v>
      </c>
      <c r="C67">
        <v>3</v>
      </c>
      <c r="D67">
        <v>0</v>
      </c>
      <c r="E67">
        <v>3</v>
      </c>
      <c r="F67" s="2">
        <v>0</v>
      </c>
      <c r="G67" t="s">
        <v>294</v>
      </c>
      <c r="H67" t="str">
        <f t="shared" si="5"/>
        <v>NOT MAJOR</v>
      </c>
      <c r="I67" t="str">
        <f t="shared" si="6"/>
        <v>NOT MAJOR</v>
      </c>
      <c r="J67" s="4">
        <f t="shared" ref="J67:J130" si="7">F67</f>
        <v>0</v>
      </c>
      <c r="K67" t="str">
        <f t="shared" ref="K67:K130" si="8">G67</f>
        <v>NOT REQUIRED</v>
      </c>
      <c r="L67" t="str">
        <f t="shared" ref="L67:L130" si="9">IF(AND(H67&lt;&gt;"NOT MAJOR",K67="REVIEW"),"CHECK","")</f>
        <v/>
      </c>
    </row>
    <row r="68" spans="1:12" x14ac:dyDescent="0.25">
      <c r="A68" t="s">
        <v>260</v>
      </c>
      <c r="B68" t="s">
        <v>361</v>
      </c>
      <c r="C68">
        <v>12</v>
      </c>
      <c r="D68">
        <v>1</v>
      </c>
      <c r="E68">
        <v>13</v>
      </c>
      <c r="F68" s="2">
        <v>7.6999999999999999E-2</v>
      </c>
      <c r="G68" t="s">
        <v>294</v>
      </c>
      <c r="H68" t="str">
        <f t="shared" si="5"/>
        <v>OPTIONAL_ONLY</v>
      </c>
      <c r="I68" t="str">
        <f t="shared" si="6"/>
        <v>COURSE_ACTIVE</v>
      </c>
      <c r="J68" s="4">
        <f t="shared" si="7"/>
        <v>7.6999999999999999E-2</v>
      </c>
      <c r="K68" t="str">
        <f t="shared" si="8"/>
        <v>NOT REQUIRED</v>
      </c>
      <c r="L68" t="str">
        <f t="shared" si="9"/>
        <v/>
      </c>
    </row>
    <row r="69" spans="1:12" x14ac:dyDescent="0.25">
      <c r="A69" t="s">
        <v>261</v>
      </c>
      <c r="B69" t="s">
        <v>362</v>
      </c>
      <c r="C69">
        <v>6</v>
      </c>
      <c r="D69">
        <v>1</v>
      </c>
      <c r="E69">
        <v>7</v>
      </c>
      <c r="F69" s="2">
        <v>0.14299999999999999</v>
      </c>
      <c r="G69" t="s">
        <v>294</v>
      </c>
      <c r="H69" t="str">
        <f t="shared" si="5"/>
        <v>PRIMARY_ONLY</v>
      </c>
      <c r="I69" t="str">
        <f t="shared" si="6"/>
        <v>COURSE_ACTIVE</v>
      </c>
      <c r="J69" s="4">
        <f t="shared" si="7"/>
        <v>0.14299999999999999</v>
      </c>
      <c r="K69" t="str">
        <f t="shared" si="8"/>
        <v>NOT REQUIRED</v>
      </c>
      <c r="L69" t="str">
        <f t="shared" si="9"/>
        <v/>
      </c>
    </row>
    <row r="70" spans="1:12" x14ac:dyDescent="0.25">
      <c r="A70" t="s">
        <v>261</v>
      </c>
      <c r="B70" t="s">
        <v>363</v>
      </c>
      <c r="C70">
        <v>6</v>
      </c>
      <c r="D70">
        <v>5</v>
      </c>
      <c r="E70">
        <v>11</v>
      </c>
      <c r="F70" s="2">
        <v>0.45500000000000002</v>
      </c>
      <c r="G70" t="s">
        <v>243</v>
      </c>
      <c r="H70" t="str">
        <f t="shared" si="5"/>
        <v>PRIMARY_ONLY</v>
      </c>
      <c r="I70" t="str">
        <f t="shared" si="6"/>
        <v>COURSE_ACTIVE</v>
      </c>
      <c r="J70" s="4">
        <f t="shared" si="7"/>
        <v>0.45500000000000002</v>
      </c>
      <c r="K70" t="str">
        <f t="shared" si="8"/>
        <v>REVIEW</v>
      </c>
      <c r="L70" t="str">
        <f t="shared" si="9"/>
        <v>CHECK</v>
      </c>
    </row>
    <row r="71" spans="1:12" x14ac:dyDescent="0.25">
      <c r="A71" t="s">
        <v>261</v>
      </c>
      <c r="B71" t="s">
        <v>364</v>
      </c>
      <c r="C71">
        <v>5</v>
      </c>
      <c r="D71">
        <v>4</v>
      </c>
      <c r="E71">
        <v>9</v>
      </c>
      <c r="F71" s="2">
        <v>0.44400000000000001</v>
      </c>
      <c r="G71" t="s">
        <v>243</v>
      </c>
      <c r="H71" t="str">
        <f t="shared" si="5"/>
        <v>PRIMARY_ONLY</v>
      </c>
      <c r="I71" t="str">
        <f t="shared" si="6"/>
        <v>COURSE_ACTIVE</v>
      </c>
      <c r="J71" s="4">
        <f t="shared" si="7"/>
        <v>0.44400000000000001</v>
      </c>
      <c r="K71" t="str">
        <f t="shared" si="8"/>
        <v>REVIEW</v>
      </c>
      <c r="L71" t="str">
        <f t="shared" si="9"/>
        <v>CHECK</v>
      </c>
    </row>
    <row r="72" spans="1:12" x14ac:dyDescent="0.25">
      <c r="A72" t="s">
        <v>261</v>
      </c>
      <c r="B72" t="s">
        <v>365</v>
      </c>
      <c r="C72">
        <v>3</v>
      </c>
      <c r="D72">
        <v>4</v>
      </c>
      <c r="E72">
        <v>7</v>
      </c>
      <c r="F72" s="2">
        <v>0.57099999999999995</v>
      </c>
      <c r="G72" t="s">
        <v>243</v>
      </c>
      <c r="H72" t="str">
        <f t="shared" si="5"/>
        <v>PRIMARY_ONLY</v>
      </c>
      <c r="I72" t="str">
        <f t="shared" si="6"/>
        <v>COURSE_ACTIVE</v>
      </c>
      <c r="J72" s="4">
        <f t="shared" si="7"/>
        <v>0.57099999999999995</v>
      </c>
      <c r="K72" t="str">
        <f t="shared" si="8"/>
        <v>REVIEW</v>
      </c>
      <c r="L72" t="str">
        <f t="shared" si="9"/>
        <v>CHECK</v>
      </c>
    </row>
    <row r="73" spans="1:12" x14ac:dyDescent="0.25">
      <c r="A73" t="s">
        <v>261</v>
      </c>
      <c r="B73" t="s">
        <v>366</v>
      </c>
      <c r="C73">
        <v>3</v>
      </c>
      <c r="D73">
        <v>2</v>
      </c>
      <c r="E73">
        <v>5</v>
      </c>
      <c r="F73" s="2">
        <v>0.4</v>
      </c>
      <c r="G73" t="s">
        <v>243</v>
      </c>
      <c r="H73" t="str">
        <f t="shared" si="5"/>
        <v>PRIMARY_ONLY</v>
      </c>
      <c r="I73" t="str">
        <f t="shared" si="6"/>
        <v>COURSE_ACTIVE</v>
      </c>
      <c r="J73" s="4">
        <f t="shared" si="7"/>
        <v>0.4</v>
      </c>
      <c r="K73" t="str">
        <f t="shared" si="8"/>
        <v>REVIEW</v>
      </c>
      <c r="L73" t="str">
        <f t="shared" si="9"/>
        <v>CHECK</v>
      </c>
    </row>
    <row r="74" spans="1:12" x14ac:dyDescent="0.25">
      <c r="A74" t="s">
        <v>261</v>
      </c>
      <c r="B74" t="s">
        <v>367</v>
      </c>
      <c r="C74">
        <v>4</v>
      </c>
      <c r="D74">
        <v>3</v>
      </c>
      <c r="E74">
        <v>7</v>
      </c>
      <c r="F74" s="2">
        <v>0.42899999999999999</v>
      </c>
      <c r="G74" t="s">
        <v>243</v>
      </c>
      <c r="H74" t="str">
        <f t="shared" si="5"/>
        <v>PRIMARY_ONLY</v>
      </c>
      <c r="I74" t="str">
        <f t="shared" si="6"/>
        <v>COURSE_ACTIVE</v>
      </c>
      <c r="J74" s="4">
        <f t="shared" si="7"/>
        <v>0.42899999999999999</v>
      </c>
      <c r="K74" t="str">
        <f t="shared" si="8"/>
        <v>REVIEW</v>
      </c>
      <c r="L74" t="str">
        <f t="shared" si="9"/>
        <v>CHECK</v>
      </c>
    </row>
    <row r="75" spans="1:12" x14ac:dyDescent="0.25">
      <c r="A75" t="s">
        <v>261</v>
      </c>
      <c r="B75" t="s">
        <v>368</v>
      </c>
      <c r="C75">
        <v>3</v>
      </c>
      <c r="D75">
        <v>1</v>
      </c>
      <c r="E75">
        <v>4</v>
      </c>
      <c r="F75" s="2">
        <v>0.25</v>
      </c>
      <c r="G75" t="s">
        <v>294</v>
      </c>
      <c r="H75" t="str">
        <f t="shared" si="5"/>
        <v>PRIMARY_ONLY</v>
      </c>
      <c r="I75" t="str">
        <f t="shared" si="6"/>
        <v>COURSE_ACTIVE</v>
      </c>
      <c r="J75" s="4">
        <f t="shared" si="7"/>
        <v>0.25</v>
      </c>
      <c r="K75" t="str">
        <f t="shared" si="8"/>
        <v>NOT REQUIRED</v>
      </c>
      <c r="L75" t="str">
        <f t="shared" si="9"/>
        <v/>
      </c>
    </row>
    <row r="76" spans="1:12" x14ac:dyDescent="0.25">
      <c r="A76" t="s">
        <v>261</v>
      </c>
      <c r="B76" t="s">
        <v>369</v>
      </c>
      <c r="C76">
        <v>3</v>
      </c>
      <c r="D76">
        <v>1</v>
      </c>
      <c r="E76">
        <v>4</v>
      </c>
      <c r="F76" s="2">
        <v>0.25</v>
      </c>
      <c r="G76" t="s">
        <v>294</v>
      </c>
      <c r="H76" t="str">
        <f t="shared" si="5"/>
        <v>PRIMARY_ONLY</v>
      </c>
      <c r="I76" t="str">
        <f t="shared" si="6"/>
        <v>COURSE_ACTIVE</v>
      </c>
      <c r="J76" s="4">
        <f t="shared" si="7"/>
        <v>0.25</v>
      </c>
      <c r="K76" t="str">
        <f t="shared" si="8"/>
        <v>NOT REQUIRED</v>
      </c>
      <c r="L76" t="str">
        <f t="shared" si="9"/>
        <v/>
      </c>
    </row>
    <row r="77" spans="1:12" x14ac:dyDescent="0.25">
      <c r="A77" t="s">
        <v>261</v>
      </c>
      <c r="B77" t="s">
        <v>370</v>
      </c>
      <c r="C77">
        <v>5</v>
      </c>
      <c r="D77">
        <v>2</v>
      </c>
      <c r="E77">
        <v>7</v>
      </c>
      <c r="F77" s="2">
        <v>0.28599999999999998</v>
      </c>
      <c r="G77" t="s">
        <v>294</v>
      </c>
      <c r="H77" t="str">
        <f t="shared" si="5"/>
        <v>PRIMARY_ONLY</v>
      </c>
      <c r="I77" t="str">
        <f t="shared" si="6"/>
        <v>COURSE_ACTIVE</v>
      </c>
      <c r="J77" s="4">
        <f t="shared" si="7"/>
        <v>0.28599999999999998</v>
      </c>
      <c r="K77" t="str">
        <f t="shared" si="8"/>
        <v>NOT REQUIRED</v>
      </c>
      <c r="L77" t="str">
        <f t="shared" si="9"/>
        <v/>
      </c>
    </row>
    <row r="78" spans="1:12" x14ac:dyDescent="0.25">
      <c r="A78" t="s">
        <v>261</v>
      </c>
      <c r="B78" t="s">
        <v>371</v>
      </c>
      <c r="C78">
        <v>4</v>
      </c>
      <c r="D78">
        <v>1</v>
      </c>
      <c r="E78">
        <v>5</v>
      </c>
      <c r="F78" s="2">
        <v>0.2</v>
      </c>
      <c r="G78" t="s">
        <v>294</v>
      </c>
      <c r="H78" t="str">
        <f t="shared" si="5"/>
        <v>PRIMARY_ONLY</v>
      </c>
      <c r="I78" t="str">
        <f t="shared" si="6"/>
        <v>COURSE_ACTIVE</v>
      </c>
      <c r="J78" s="4">
        <f t="shared" si="7"/>
        <v>0.2</v>
      </c>
      <c r="K78" t="str">
        <f t="shared" si="8"/>
        <v>NOT REQUIRED</v>
      </c>
      <c r="L78" t="str">
        <f t="shared" si="9"/>
        <v/>
      </c>
    </row>
    <row r="79" spans="1:12" x14ac:dyDescent="0.25">
      <c r="A79" t="s">
        <v>279</v>
      </c>
      <c r="B79" t="s">
        <v>372</v>
      </c>
      <c r="C79">
        <v>1</v>
      </c>
      <c r="D79">
        <v>1</v>
      </c>
      <c r="E79">
        <v>2</v>
      </c>
      <c r="F79" s="2">
        <v>0.5</v>
      </c>
      <c r="G79" t="s">
        <v>243</v>
      </c>
      <c r="H79" t="str">
        <f t="shared" si="5"/>
        <v>NOT MAJOR</v>
      </c>
      <c r="I79" t="str">
        <f t="shared" si="6"/>
        <v>NOT MAJOR</v>
      </c>
      <c r="J79" s="4">
        <f t="shared" si="7"/>
        <v>0.5</v>
      </c>
      <c r="K79" t="str">
        <f t="shared" si="8"/>
        <v>REVIEW</v>
      </c>
      <c r="L79" t="str">
        <f t="shared" si="9"/>
        <v/>
      </c>
    </row>
    <row r="80" spans="1:12" x14ac:dyDescent="0.25">
      <c r="A80" t="s">
        <v>279</v>
      </c>
      <c r="B80" t="s">
        <v>373</v>
      </c>
      <c r="C80">
        <v>0</v>
      </c>
      <c r="D80">
        <v>1</v>
      </c>
      <c r="E80">
        <v>1</v>
      </c>
      <c r="F80" s="2">
        <v>1</v>
      </c>
      <c r="G80" t="s">
        <v>243</v>
      </c>
      <c r="H80" t="str">
        <f t="shared" si="5"/>
        <v>NOT MAJOR</v>
      </c>
      <c r="I80" t="str">
        <f t="shared" si="6"/>
        <v>NOT MAJOR</v>
      </c>
      <c r="J80" s="4">
        <f t="shared" si="7"/>
        <v>1</v>
      </c>
      <c r="K80" t="str">
        <f t="shared" si="8"/>
        <v>REVIEW</v>
      </c>
      <c r="L80" t="str">
        <f t="shared" si="9"/>
        <v/>
      </c>
    </row>
    <row r="81" spans="1:12" x14ac:dyDescent="0.25">
      <c r="A81" t="s">
        <v>279</v>
      </c>
      <c r="B81" t="s">
        <v>374</v>
      </c>
      <c r="C81">
        <v>2</v>
      </c>
      <c r="D81">
        <v>1</v>
      </c>
      <c r="E81">
        <v>3</v>
      </c>
      <c r="F81" s="2">
        <v>0.33300000000000002</v>
      </c>
      <c r="G81" t="s">
        <v>294</v>
      </c>
      <c r="H81" t="str">
        <f t="shared" si="5"/>
        <v>NOT MAJOR</v>
      </c>
      <c r="I81" t="str">
        <f t="shared" si="6"/>
        <v>NOT MAJOR</v>
      </c>
      <c r="J81" s="4">
        <f t="shared" si="7"/>
        <v>0.33300000000000002</v>
      </c>
      <c r="K81" t="str">
        <f t="shared" si="8"/>
        <v>NOT REQUIRED</v>
      </c>
      <c r="L81" t="str">
        <f t="shared" si="9"/>
        <v/>
      </c>
    </row>
    <row r="82" spans="1:12" x14ac:dyDescent="0.25">
      <c r="A82" t="s">
        <v>279</v>
      </c>
      <c r="B82" t="s">
        <v>375</v>
      </c>
      <c r="C82">
        <v>0</v>
      </c>
      <c r="D82">
        <v>2</v>
      </c>
      <c r="E82">
        <v>2</v>
      </c>
      <c r="F82" s="2">
        <v>1</v>
      </c>
      <c r="G82" t="s">
        <v>243</v>
      </c>
      <c r="H82" t="str">
        <f t="shared" si="5"/>
        <v>NOT MAJOR</v>
      </c>
      <c r="I82" t="str">
        <f t="shared" si="6"/>
        <v>NOT MAJOR</v>
      </c>
      <c r="J82" s="4">
        <f t="shared" si="7"/>
        <v>1</v>
      </c>
      <c r="K82" t="str">
        <f t="shared" si="8"/>
        <v>REVIEW</v>
      </c>
      <c r="L82" t="str">
        <f t="shared" si="9"/>
        <v/>
      </c>
    </row>
    <row r="83" spans="1:12" x14ac:dyDescent="0.25">
      <c r="A83" t="s">
        <v>279</v>
      </c>
      <c r="B83" t="s">
        <v>376</v>
      </c>
      <c r="C83">
        <v>2</v>
      </c>
      <c r="D83">
        <v>2</v>
      </c>
      <c r="E83">
        <v>4</v>
      </c>
      <c r="F83" s="2">
        <v>0.5</v>
      </c>
      <c r="G83" t="s">
        <v>243</v>
      </c>
      <c r="H83" t="str">
        <f t="shared" si="5"/>
        <v>NOT MAJOR</v>
      </c>
      <c r="I83" t="str">
        <f t="shared" si="6"/>
        <v>NOT MAJOR</v>
      </c>
      <c r="J83" s="4">
        <f t="shared" si="7"/>
        <v>0.5</v>
      </c>
      <c r="K83" t="str">
        <f t="shared" si="8"/>
        <v>REVIEW</v>
      </c>
      <c r="L83" t="str">
        <f t="shared" si="9"/>
        <v/>
      </c>
    </row>
    <row r="84" spans="1:12" x14ac:dyDescent="0.25">
      <c r="A84" t="s">
        <v>279</v>
      </c>
      <c r="B84" t="s">
        <v>377</v>
      </c>
      <c r="C84">
        <v>1</v>
      </c>
      <c r="D84">
        <v>1</v>
      </c>
      <c r="E84">
        <v>2</v>
      </c>
      <c r="F84" s="2">
        <v>0.5</v>
      </c>
      <c r="G84" t="s">
        <v>243</v>
      </c>
      <c r="H84" t="str">
        <f t="shared" si="5"/>
        <v>NOT MAJOR</v>
      </c>
      <c r="I84" t="str">
        <f t="shared" si="6"/>
        <v>NOT MAJOR</v>
      </c>
      <c r="J84" s="4">
        <f t="shared" si="7"/>
        <v>0.5</v>
      </c>
      <c r="K84" t="str">
        <f t="shared" si="8"/>
        <v>REVIEW</v>
      </c>
      <c r="L84" t="str">
        <f t="shared" si="9"/>
        <v/>
      </c>
    </row>
    <row r="85" spans="1:12" x14ac:dyDescent="0.25">
      <c r="A85" t="s">
        <v>279</v>
      </c>
      <c r="B85" t="s">
        <v>378</v>
      </c>
      <c r="C85">
        <v>2</v>
      </c>
      <c r="D85">
        <v>2</v>
      </c>
      <c r="E85">
        <v>4</v>
      </c>
      <c r="F85" s="2">
        <v>0.5</v>
      </c>
      <c r="G85" t="s">
        <v>243</v>
      </c>
      <c r="H85" t="str">
        <f t="shared" si="5"/>
        <v>NOT MAJOR</v>
      </c>
      <c r="I85" t="str">
        <f t="shared" si="6"/>
        <v>NOT MAJOR</v>
      </c>
      <c r="J85" s="4">
        <f t="shared" si="7"/>
        <v>0.5</v>
      </c>
      <c r="K85" t="str">
        <f t="shared" si="8"/>
        <v>REVIEW</v>
      </c>
      <c r="L85" t="str">
        <f t="shared" si="9"/>
        <v/>
      </c>
    </row>
    <row r="86" spans="1:12" x14ac:dyDescent="0.25">
      <c r="A86" t="s">
        <v>379</v>
      </c>
      <c r="B86" t="s">
        <v>380</v>
      </c>
      <c r="C86">
        <v>41</v>
      </c>
      <c r="D86">
        <v>4</v>
      </c>
      <c r="E86">
        <v>45</v>
      </c>
      <c r="F86" s="2">
        <v>8.8999999999999996E-2</v>
      </c>
      <c r="G86" t="s">
        <v>294</v>
      </c>
      <c r="H86" t="str">
        <f t="shared" si="5"/>
        <v>OPTIONAL_ONLY</v>
      </c>
      <c r="I86" t="str">
        <f t="shared" si="6"/>
        <v>COURSE_ACTIVE</v>
      </c>
      <c r="J86" s="4">
        <f t="shared" si="7"/>
        <v>8.8999999999999996E-2</v>
      </c>
      <c r="K86" t="str">
        <f t="shared" si="8"/>
        <v>NOT REQUIRED</v>
      </c>
      <c r="L86" t="str">
        <f t="shared" si="9"/>
        <v/>
      </c>
    </row>
    <row r="87" spans="1:12" x14ac:dyDescent="0.25">
      <c r="A87" t="s">
        <v>379</v>
      </c>
      <c r="B87" t="s">
        <v>381</v>
      </c>
      <c r="C87">
        <v>3</v>
      </c>
      <c r="D87">
        <v>0</v>
      </c>
      <c r="E87">
        <v>3</v>
      </c>
      <c r="F87" s="2">
        <v>0</v>
      </c>
      <c r="G87" t="s">
        <v>294</v>
      </c>
      <c r="H87" t="str">
        <f t="shared" si="5"/>
        <v>PRIMARY_OPTIONAL</v>
      </c>
      <c r="I87" t="str">
        <f t="shared" si="6"/>
        <v>COURSE_ACTIVE</v>
      </c>
      <c r="J87" s="4">
        <f t="shared" si="7"/>
        <v>0</v>
      </c>
      <c r="K87" t="str">
        <f t="shared" si="8"/>
        <v>NOT REQUIRED</v>
      </c>
      <c r="L87" t="str">
        <f t="shared" si="9"/>
        <v/>
      </c>
    </row>
    <row r="88" spans="1:12" x14ac:dyDescent="0.25">
      <c r="A88" t="s">
        <v>379</v>
      </c>
      <c r="B88" t="s">
        <v>382</v>
      </c>
      <c r="C88">
        <v>1</v>
      </c>
      <c r="D88">
        <v>1</v>
      </c>
      <c r="E88">
        <v>2</v>
      </c>
      <c r="F88" s="2">
        <v>0.5</v>
      </c>
      <c r="G88" t="s">
        <v>243</v>
      </c>
      <c r="H88" t="str">
        <f t="shared" si="5"/>
        <v>NOT MAJOR</v>
      </c>
      <c r="I88" t="str">
        <f t="shared" si="6"/>
        <v>NOT MAJOR</v>
      </c>
      <c r="J88" s="4">
        <f t="shared" si="7"/>
        <v>0.5</v>
      </c>
      <c r="K88" t="str">
        <f t="shared" si="8"/>
        <v>REVIEW</v>
      </c>
      <c r="L88" t="str">
        <f t="shared" si="9"/>
        <v/>
      </c>
    </row>
    <row r="89" spans="1:12" x14ac:dyDescent="0.25">
      <c r="A89" t="s">
        <v>379</v>
      </c>
      <c r="B89" t="s">
        <v>383</v>
      </c>
      <c r="C89">
        <v>32</v>
      </c>
      <c r="D89">
        <v>5</v>
      </c>
      <c r="E89">
        <v>37</v>
      </c>
      <c r="F89" s="2">
        <v>0.13500000000000001</v>
      </c>
      <c r="G89" t="s">
        <v>294</v>
      </c>
      <c r="H89" t="str">
        <f t="shared" si="5"/>
        <v>PRIMARY_OPTIONAL</v>
      </c>
      <c r="I89" t="str">
        <f t="shared" si="6"/>
        <v>COURSE_ACTIVE</v>
      </c>
      <c r="J89" s="4">
        <f t="shared" si="7"/>
        <v>0.13500000000000001</v>
      </c>
      <c r="K89" t="str">
        <f t="shared" si="8"/>
        <v>NOT REQUIRED</v>
      </c>
      <c r="L89" t="str">
        <f t="shared" si="9"/>
        <v/>
      </c>
    </row>
    <row r="90" spans="1:12" x14ac:dyDescent="0.25">
      <c r="A90" t="s">
        <v>379</v>
      </c>
      <c r="B90" t="s">
        <v>384</v>
      </c>
      <c r="C90">
        <v>8</v>
      </c>
      <c r="D90">
        <v>2</v>
      </c>
      <c r="E90">
        <v>10</v>
      </c>
      <c r="F90" s="2">
        <v>0.2</v>
      </c>
      <c r="G90" t="s">
        <v>294</v>
      </c>
      <c r="H90" t="str">
        <f t="shared" si="5"/>
        <v>OPTIONAL_ONLY</v>
      </c>
      <c r="I90" t="str">
        <f t="shared" si="6"/>
        <v>COURSE_ACTIVE</v>
      </c>
      <c r="J90" s="4">
        <f t="shared" si="7"/>
        <v>0.2</v>
      </c>
      <c r="K90" t="str">
        <f t="shared" si="8"/>
        <v>NOT REQUIRED</v>
      </c>
      <c r="L90" t="str">
        <f t="shared" si="9"/>
        <v/>
      </c>
    </row>
    <row r="91" spans="1:12" x14ac:dyDescent="0.25">
      <c r="A91" t="s">
        <v>379</v>
      </c>
      <c r="B91" t="s">
        <v>385</v>
      </c>
      <c r="C91">
        <v>0</v>
      </c>
      <c r="D91">
        <v>2</v>
      </c>
      <c r="E91">
        <v>2</v>
      </c>
      <c r="F91" s="2">
        <v>1</v>
      </c>
      <c r="G91" t="s">
        <v>243</v>
      </c>
      <c r="H91" t="str">
        <f t="shared" si="5"/>
        <v>NOT MAJOR</v>
      </c>
      <c r="I91" t="str">
        <f t="shared" si="6"/>
        <v>NOT MAJOR</v>
      </c>
      <c r="J91" s="4">
        <f t="shared" si="7"/>
        <v>1</v>
      </c>
      <c r="K91" t="str">
        <f t="shared" si="8"/>
        <v>REVIEW</v>
      </c>
      <c r="L91" t="str">
        <f t="shared" si="9"/>
        <v/>
      </c>
    </row>
    <row r="92" spans="1:12" x14ac:dyDescent="0.25">
      <c r="A92" t="s">
        <v>386</v>
      </c>
      <c r="B92" t="s">
        <v>387</v>
      </c>
      <c r="C92">
        <v>10</v>
      </c>
      <c r="D92">
        <v>5</v>
      </c>
      <c r="E92">
        <v>16</v>
      </c>
      <c r="F92" s="2">
        <v>0.313</v>
      </c>
      <c r="G92" t="s">
        <v>294</v>
      </c>
      <c r="H92" t="str">
        <f t="shared" si="5"/>
        <v>PRIMARY_OPTIONAL</v>
      </c>
      <c r="I92" t="str">
        <f t="shared" si="6"/>
        <v>COURSE_ACTIVE</v>
      </c>
      <c r="J92" s="4">
        <f t="shared" si="7"/>
        <v>0.313</v>
      </c>
      <c r="K92" t="str">
        <f t="shared" si="8"/>
        <v>NOT REQUIRED</v>
      </c>
      <c r="L92" t="str">
        <f t="shared" si="9"/>
        <v/>
      </c>
    </row>
    <row r="93" spans="1:12" x14ac:dyDescent="0.25">
      <c r="A93" t="s">
        <v>386</v>
      </c>
      <c r="B93" t="s">
        <v>388</v>
      </c>
      <c r="C93">
        <v>2</v>
      </c>
      <c r="D93">
        <v>1</v>
      </c>
      <c r="E93">
        <v>3</v>
      </c>
      <c r="F93" s="2">
        <v>0.33300000000000002</v>
      </c>
      <c r="G93" t="s">
        <v>294</v>
      </c>
      <c r="H93" t="str">
        <f t="shared" si="5"/>
        <v>PRIMARY_ONLY</v>
      </c>
      <c r="I93" t="str">
        <f t="shared" si="6"/>
        <v>COURSE_ACTIVE</v>
      </c>
      <c r="J93" s="4">
        <f t="shared" si="7"/>
        <v>0.33300000000000002</v>
      </c>
      <c r="K93" t="str">
        <f t="shared" si="8"/>
        <v>NOT REQUIRED</v>
      </c>
      <c r="L93" t="str">
        <f t="shared" si="9"/>
        <v/>
      </c>
    </row>
    <row r="94" spans="1:12" x14ac:dyDescent="0.25">
      <c r="A94" t="s">
        <v>386</v>
      </c>
      <c r="B94" t="s">
        <v>389</v>
      </c>
      <c r="C94">
        <v>3</v>
      </c>
      <c r="D94">
        <v>3</v>
      </c>
      <c r="E94">
        <v>6</v>
      </c>
      <c r="F94" s="2">
        <v>0.5</v>
      </c>
      <c r="G94" t="s">
        <v>243</v>
      </c>
      <c r="H94" t="str">
        <f t="shared" si="5"/>
        <v>PRIMARY_ONLY</v>
      </c>
      <c r="I94" t="str">
        <f t="shared" si="6"/>
        <v>COURSE_ACTIVE</v>
      </c>
      <c r="J94" s="4">
        <f t="shared" si="7"/>
        <v>0.5</v>
      </c>
      <c r="K94" t="str">
        <f t="shared" si="8"/>
        <v>REVIEW</v>
      </c>
      <c r="L94" t="str">
        <f t="shared" si="9"/>
        <v>CHECK</v>
      </c>
    </row>
    <row r="95" spans="1:12" x14ac:dyDescent="0.25">
      <c r="A95" t="s">
        <v>386</v>
      </c>
      <c r="B95" t="s">
        <v>390</v>
      </c>
      <c r="C95">
        <v>4</v>
      </c>
      <c r="D95">
        <v>2</v>
      </c>
      <c r="E95">
        <v>6</v>
      </c>
      <c r="F95" s="2">
        <v>0.33300000000000002</v>
      </c>
      <c r="G95" t="s">
        <v>294</v>
      </c>
      <c r="H95" t="str">
        <f t="shared" si="5"/>
        <v>PRIMARY_ONLY</v>
      </c>
      <c r="I95" t="str">
        <f t="shared" si="6"/>
        <v>COURSE_ACTIVE</v>
      </c>
      <c r="J95" s="4">
        <f t="shared" si="7"/>
        <v>0.33300000000000002</v>
      </c>
      <c r="K95" t="str">
        <f t="shared" si="8"/>
        <v>NOT REQUIRED</v>
      </c>
      <c r="L95" t="str">
        <f t="shared" si="9"/>
        <v/>
      </c>
    </row>
    <row r="96" spans="1:12" x14ac:dyDescent="0.25">
      <c r="A96" t="s">
        <v>386</v>
      </c>
      <c r="B96" t="s">
        <v>391</v>
      </c>
      <c r="C96">
        <v>2</v>
      </c>
      <c r="D96">
        <v>1</v>
      </c>
      <c r="E96">
        <v>3</v>
      </c>
      <c r="F96" s="2">
        <v>0.33300000000000002</v>
      </c>
      <c r="G96" t="s">
        <v>294</v>
      </c>
      <c r="H96" t="str">
        <f t="shared" si="5"/>
        <v>PRIMARY_OPTIONAL</v>
      </c>
      <c r="I96" t="str">
        <f t="shared" si="6"/>
        <v>COURSE_ACTIVE</v>
      </c>
      <c r="J96" s="4">
        <f t="shared" si="7"/>
        <v>0.33300000000000002</v>
      </c>
      <c r="K96" t="str">
        <f t="shared" si="8"/>
        <v>NOT REQUIRED</v>
      </c>
      <c r="L96" t="str">
        <f t="shared" si="9"/>
        <v/>
      </c>
    </row>
    <row r="97" spans="1:12" x14ac:dyDescent="0.25">
      <c r="A97" t="s">
        <v>386</v>
      </c>
      <c r="B97" t="s">
        <v>392</v>
      </c>
      <c r="C97">
        <v>3</v>
      </c>
      <c r="D97">
        <v>2</v>
      </c>
      <c r="E97">
        <v>5</v>
      </c>
      <c r="F97" s="2">
        <v>0.4</v>
      </c>
      <c r="G97" t="s">
        <v>243</v>
      </c>
      <c r="H97" t="str">
        <f t="shared" si="5"/>
        <v>PRIMARY_ONLY</v>
      </c>
      <c r="I97" t="str">
        <f t="shared" si="6"/>
        <v>COURSE_ACTIVE</v>
      </c>
      <c r="J97" s="4">
        <f t="shared" si="7"/>
        <v>0.4</v>
      </c>
      <c r="K97" t="str">
        <f t="shared" si="8"/>
        <v>REVIEW</v>
      </c>
      <c r="L97" t="str">
        <f t="shared" si="9"/>
        <v>CHECK</v>
      </c>
    </row>
    <row r="98" spans="1:12" x14ac:dyDescent="0.25">
      <c r="A98" t="s">
        <v>386</v>
      </c>
      <c r="B98" t="s">
        <v>393</v>
      </c>
      <c r="C98">
        <v>3</v>
      </c>
      <c r="D98">
        <v>2</v>
      </c>
      <c r="E98">
        <v>5</v>
      </c>
      <c r="F98" s="2">
        <v>0.4</v>
      </c>
      <c r="G98" t="s">
        <v>243</v>
      </c>
      <c r="H98" t="str">
        <f t="shared" si="5"/>
        <v>PRIMARY_ONLY</v>
      </c>
      <c r="I98" t="str">
        <f t="shared" si="6"/>
        <v>COURSE_ACTIVE</v>
      </c>
      <c r="J98" s="4">
        <f t="shared" si="7"/>
        <v>0.4</v>
      </c>
      <c r="K98" t="str">
        <f t="shared" si="8"/>
        <v>REVIEW</v>
      </c>
      <c r="L98" t="str">
        <f t="shared" si="9"/>
        <v>CHECK</v>
      </c>
    </row>
    <row r="99" spans="1:12" x14ac:dyDescent="0.25">
      <c r="A99" t="s">
        <v>386</v>
      </c>
      <c r="B99" t="s">
        <v>394</v>
      </c>
      <c r="C99">
        <v>2</v>
      </c>
      <c r="D99">
        <v>0</v>
      </c>
      <c r="E99">
        <v>2</v>
      </c>
      <c r="F99" s="2">
        <v>0</v>
      </c>
      <c r="G99" t="s">
        <v>294</v>
      </c>
      <c r="H99" t="str">
        <f t="shared" si="5"/>
        <v>PRIMARY_ONLY</v>
      </c>
      <c r="I99" t="str">
        <f t="shared" si="6"/>
        <v>COURSE_ACTIVE</v>
      </c>
      <c r="J99" s="4">
        <f t="shared" si="7"/>
        <v>0</v>
      </c>
      <c r="K99" t="str">
        <f t="shared" si="8"/>
        <v>NOT REQUIRED</v>
      </c>
      <c r="L99" t="str">
        <f t="shared" si="9"/>
        <v/>
      </c>
    </row>
    <row r="100" spans="1:12" x14ac:dyDescent="0.25">
      <c r="A100" t="s">
        <v>386</v>
      </c>
      <c r="B100" t="s">
        <v>395</v>
      </c>
      <c r="C100">
        <v>1</v>
      </c>
      <c r="D100">
        <v>0</v>
      </c>
      <c r="E100">
        <v>1</v>
      </c>
      <c r="F100" s="2">
        <v>0</v>
      </c>
      <c r="G100" t="s">
        <v>294</v>
      </c>
      <c r="H100" t="str">
        <f t="shared" si="5"/>
        <v>NOT MAJOR</v>
      </c>
      <c r="I100" t="str">
        <f t="shared" si="6"/>
        <v>NOT MAJOR</v>
      </c>
      <c r="J100" s="4">
        <f t="shared" si="7"/>
        <v>0</v>
      </c>
      <c r="K100" t="str">
        <f t="shared" si="8"/>
        <v>NOT REQUIRED</v>
      </c>
      <c r="L100" t="str">
        <f t="shared" si="9"/>
        <v/>
      </c>
    </row>
    <row r="101" spans="1:12" x14ac:dyDescent="0.25">
      <c r="A101" t="s">
        <v>386</v>
      </c>
      <c r="B101" t="s">
        <v>396</v>
      </c>
      <c r="C101">
        <v>2</v>
      </c>
      <c r="D101">
        <v>0</v>
      </c>
      <c r="E101">
        <v>2</v>
      </c>
      <c r="F101" s="2">
        <v>0</v>
      </c>
      <c r="G101" t="s">
        <v>294</v>
      </c>
      <c r="H101" t="str">
        <f t="shared" si="5"/>
        <v>PRIMARY_ONLY</v>
      </c>
      <c r="I101" t="str">
        <f t="shared" si="6"/>
        <v>COURSE_ACTIVE</v>
      </c>
      <c r="J101" s="4">
        <f t="shared" si="7"/>
        <v>0</v>
      </c>
      <c r="K101" t="str">
        <f t="shared" si="8"/>
        <v>NOT REQUIRED</v>
      </c>
      <c r="L101" t="str">
        <f t="shared" si="9"/>
        <v/>
      </c>
    </row>
    <row r="102" spans="1:12" x14ac:dyDescent="0.25">
      <c r="A102" t="s">
        <v>386</v>
      </c>
      <c r="B102" t="s">
        <v>397</v>
      </c>
      <c r="C102">
        <v>2</v>
      </c>
      <c r="D102">
        <v>1</v>
      </c>
      <c r="E102">
        <v>3</v>
      </c>
      <c r="F102" s="2">
        <v>0.33300000000000002</v>
      </c>
      <c r="G102" t="s">
        <v>294</v>
      </c>
      <c r="H102" t="str">
        <f t="shared" si="5"/>
        <v>PRIMARY_ONLY</v>
      </c>
      <c r="I102" t="str">
        <f t="shared" si="6"/>
        <v>COURSE_ACTIVE</v>
      </c>
      <c r="J102" s="4">
        <f t="shared" si="7"/>
        <v>0.33300000000000002</v>
      </c>
      <c r="K102" t="str">
        <f t="shared" si="8"/>
        <v>NOT REQUIRED</v>
      </c>
      <c r="L102" t="str">
        <f t="shared" si="9"/>
        <v/>
      </c>
    </row>
    <row r="103" spans="1:12" x14ac:dyDescent="0.25">
      <c r="A103" t="s">
        <v>398</v>
      </c>
      <c r="B103" t="s">
        <v>399</v>
      </c>
      <c r="C103">
        <v>3</v>
      </c>
      <c r="D103">
        <v>0</v>
      </c>
      <c r="E103">
        <v>3</v>
      </c>
      <c r="F103" s="2">
        <v>0</v>
      </c>
      <c r="G103" t="s">
        <v>294</v>
      </c>
      <c r="H103" t="str">
        <f t="shared" si="5"/>
        <v>NOT MAJOR</v>
      </c>
      <c r="I103" t="str">
        <f t="shared" si="6"/>
        <v>NOT MAJOR</v>
      </c>
      <c r="J103" s="4">
        <f t="shared" si="7"/>
        <v>0</v>
      </c>
      <c r="K103" t="str">
        <f t="shared" si="8"/>
        <v>NOT REQUIRED</v>
      </c>
      <c r="L103" t="str">
        <f t="shared" si="9"/>
        <v/>
      </c>
    </row>
    <row r="104" spans="1:12" x14ac:dyDescent="0.25">
      <c r="A104" t="s">
        <v>398</v>
      </c>
      <c r="B104" t="s">
        <v>400</v>
      </c>
      <c r="C104">
        <v>3</v>
      </c>
      <c r="D104">
        <v>0</v>
      </c>
      <c r="E104">
        <v>3</v>
      </c>
      <c r="F104" s="2">
        <v>0</v>
      </c>
      <c r="G104" t="s">
        <v>294</v>
      </c>
      <c r="H104" t="str">
        <f t="shared" si="5"/>
        <v>NOT MAJOR</v>
      </c>
      <c r="I104" t="str">
        <f t="shared" si="6"/>
        <v>NOT MAJOR</v>
      </c>
      <c r="J104" s="4">
        <f t="shared" si="7"/>
        <v>0</v>
      </c>
      <c r="K104" t="str">
        <f t="shared" si="8"/>
        <v>NOT REQUIRED</v>
      </c>
      <c r="L104" t="str">
        <f t="shared" si="9"/>
        <v/>
      </c>
    </row>
    <row r="105" spans="1:12" x14ac:dyDescent="0.25">
      <c r="A105" t="s">
        <v>398</v>
      </c>
      <c r="B105" t="s">
        <v>401</v>
      </c>
      <c r="C105">
        <v>3</v>
      </c>
      <c r="D105">
        <v>0</v>
      </c>
      <c r="E105">
        <v>3</v>
      </c>
      <c r="F105" s="2">
        <v>0</v>
      </c>
      <c r="G105" t="s">
        <v>294</v>
      </c>
      <c r="H105" t="str">
        <f t="shared" si="5"/>
        <v>NOT MAJOR</v>
      </c>
      <c r="I105" t="str">
        <f t="shared" si="6"/>
        <v>NOT MAJOR</v>
      </c>
      <c r="J105" s="4">
        <f t="shared" si="7"/>
        <v>0</v>
      </c>
      <c r="K105" t="str">
        <f t="shared" si="8"/>
        <v>NOT REQUIRED</v>
      </c>
      <c r="L105" t="str">
        <f t="shared" si="9"/>
        <v/>
      </c>
    </row>
    <row r="106" spans="1:12" x14ac:dyDescent="0.25">
      <c r="A106" t="s">
        <v>398</v>
      </c>
      <c r="B106" t="s">
        <v>402</v>
      </c>
      <c r="C106">
        <v>3</v>
      </c>
      <c r="D106">
        <v>0</v>
      </c>
      <c r="E106">
        <v>3</v>
      </c>
      <c r="F106" s="2">
        <v>0</v>
      </c>
      <c r="G106" t="s">
        <v>294</v>
      </c>
      <c r="H106" t="str">
        <f t="shared" si="5"/>
        <v>NOT MAJOR</v>
      </c>
      <c r="I106" t="str">
        <f t="shared" si="6"/>
        <v>NOT MAJOR</v>
      </c>
      <c r="J106" s="4">
        <f t="shared" si="7"/>
        <v>0</v>
      </c>
      <c r="K106" t="str">
        <f t="shared" si="8"/>
        <v>NOT REQUIRED</v>
      </c>
      <c r="L106" t="str">
        <f t="shared" si="9"/>
        <v/>
      </c>
    </row>
    <row r="107" spans="1:12" x14ac:dyDescent="0.25">
      <c r="A107" t="s">
        <v>398</v>
      </c>
      <c r="B107" t="s">
        <v>403</v>
      </c>
      <c r="C107">
        <v>3</v>
      </c>
      <c r="D107">
        <v>0</v>
      </c>
      <c r="E107">
        <v>3</v>
      </c>
      <c r="F107" s="2">
        <v>0</v>
      </c>
      <c r="G107" t="s">
        <v>294</v>
      </c>
      <c r="H107" t="str">
        <f t="shared" si="5"/>
        <v>NOT MAJOR</v>
      </c>
      <c r="I107" t="str">
        <f t="shared" si="6"/>
        <v>NOT MAJOR</v>
      </c>
      <c r="J107" s="4">
        <f t="shared" si="7"/>
        <v>0</v>
      </c>
      <c r="K107" t="str">
        <f t="shared" si="8"/>
        <v>NOT REQUIRED</v>
      </c>
      <c r="L107" t="str">
        <f t="shared" si="9"/>
        <v/>
      </c>
    </row>
    <row r="108" spans="1:12" x14ac:dyDescent="0.25">
      <c r="A108" t="s">
        <v>398</v>
      </c>
      <c r="B108" t="s">
        <v>404</v>
      </c>
      <c r="C108">
        <v>3</v>
      </c>
      <c r="D108">
        <v>0</v>
      </c>
      <c r="E108">
        <v>3</v>
      </c>
      <c r="F108" s="2">
        <v>0</v>
      </c>
      <c r="G108" t="s">
        <v>294</v>
      </c>
      <c r="H108" t="str">
        <f t="shared" si="5"/>
        <v>NOT MAJOR</v>
      </c>
      <c r="I108" t="str">
        <f t="shared" si="6"/>
        <v>NOT MAJOR</v>
      </c>
      <c r="J108" s="4">
        <f t="shared" si="7"/>
        <v>0</v>
      </c>
      <c r="K108" t="str">
        <f t="shared" si="8"/>
        <v>NOT REQUIRED</v>
      </c>
      <c r="L108" t="str">
        <f t="shared" si="9"/>
        <v/>
      </c>
    </row>
    <row r="109" spans="1:12" x14ac:dyDescent="0.25">
      <c r="A109" t="s">
        <v>398</v>
      </c>
      <c r="B109" t="s">
        <v>405</v>
      </c>
      <c r="C109">
        <v>3</v>
      </c>
      <c r="D109">
        <v>0</v>
      </c>
      <c r="E109">
        <v>3</v>
      </c>
      <c r="F109" s="2">
        <v>0</v>
      </c>
      <c r="G109" t="s">
        <v>294</v>
      </c>
      <c r="H109" t="str">
        <f t="shared" si="5"/>
        <v>NOT MAJOR</v>
      </c>
      <c r="I109" t="str">
        <f t="shared" si="6"/>
        <v>NOT MAJOR</v>
      </c>
      <c r="J109" s="4">
        <f t="shared" si="7"/>
        <v>0</v>
      </c>
      <c r="K109" t="str">
        <f t="shared" si="8"/>
        <v>NOT REQUIRED</v>
      </c>
      <c r="L109" t="str">
        <f t="shared" si="9"/>
        <v/>
      </c>
    </row>
    <row r="110" spans="1:12" x14ac:dyDescent="0.25">
      <c r="A110" t="s">
        <v>398</v>
      </c>
      <c r="B110" t="s">
        <v>406</v>
      </c>
      <c r="C110">
        <v>3</v>
      </c>
      <c r="D110">
        <v>0</v>
      </c>
      <c r="E110">
        <v>3</v>
      </c>
      <c r="F110" s="2">
        <v>0</v>
      </c>
      <c r="G110" t="s">
        <v>294</v>
      </c>
      <c r="H110" t="str">
        <f t="shared" si="5"/>
        <v>NOT MAJOR</v>
      </c>
      <c r="I110" t="str">
        <f t="shared" si="6"/>
        <v>NOT MAJOR</v>
      </c>
      <c r="J110" s="4">
        <f t="shared" si="7"/>
        <v>0</v>
      </c>
      <c r="K110" t="str">
        <f t="shared" si="8"/>
        <v>NOT REQUIRED</v>
      </c>
      <c r="L110" t="str">
        <f t="shared" si="9"/>
        <v/>
      </c>
    </row>
    <row r="111" spans="1:12" x14ac:dyDescent="0.25">
      <c r="A111" t="s">
        <v>398</v>
      </c>
      <c r="B111" t="s">
        <v>407</v>
      </c>
      <c r="C111">
        <v>3</v>
      </c>
      <c r="D111">
        <v>0</v>
      </c>
      <c r="E111">
        <v>3</v>
      </c>
      <c r="F111" s="2">
        <v>0</v>
      </c>
      <c r="G111" t="s">
        <v>294</v>
      </c>
      <c r="H111" t="str">
        <f t="shared" si="5"/>
        <v>NOT MAJOR</v>
      </c>
      <c r="I111" t="str">
        <f t="shared" si="6"/>
        <v>NOT MAJOR</v>
      </c>
      <c r="J111" s="4">
        <f t="shared" si="7"/>
        <v>0</v>
      </c>
      <c r="K111" t="str">
        <f t="shared" si="8"/>
        <v>NOT REQUIRED</v>
      </c>
      <c r="L111" t="str">
        <f t="shared" si="9"/>
        <v/>
      </c>
    </row>
    <row r="112" spans="1:12" x14ac:dyDescent="0.25">
      <c r="A112" t="s">
        <v>398</v>
      </c>
      <c r="B112" t="s">
        <v>408</v>
      </c>
      <c r="C112">
        <v>3</v>
      </c>
      <c r="D112">
        <v>0</v>
      </c>
      <c r="E112">
        <v>3</v>
      </c>
      <c r="F112" s="2">
        <v>0</v>
      </c>
      <c r="G112" t="s">
        <v>294</v>
      </c>
      <c r="H112" t="str">
        <f t="shared" si="5"/>
        <v>NOT MAJOR</v>
      </c>
      <c r="I112" t="str">
        <f t="shared" si="6"/>
        <v>NOT MAJOR</v>
      </c>
      <c r="J112" s="4">
        <f t="shared" si="7"/>
        <v>0</v>
      </c>
      <c r="K112" t="str">
        <f t="shared" si="8"/>
        <v>NOT REQUIRED</v>
      </c>
      <c r="L112" t="str">
        <f t="shared" si="9"/>
        <v/>
      </c>
    </row>
    <row r="113" spans="1:12" x14ac:dyDescent="0.25">
      <c r="A113" t="s">
        <v>247</v>
      </c>
      <c r="B113" t="s">
        <v>409</v>
      </c>
      <c r="C113">
        <v>20</v>
      </c>
      <c r="D113">
        <v>4</v>
      </c>
      <c r="E113">
        <v>24</v>
      </c>
      <c r="F113" s="2">
        <v>0.16700000000000001</v>
      </c>
      <c r="G113" t="s">
        <v>294</v>
      </c>
      <c r="H113" t="str">
        <f t="shared" si="5"/>
        <v>OPTIONAL_ONLY</v>
      </c>
      <c r="I113" t="str">
        <f t="shared" si="6"/>
        <v>COURSE_ACTIVE</v>
      </c>
      <c r="J113" s="4">
        <f t="shared" si="7"/>
        <v>0.16700000000000001</v>
      </c>
      <c r="K113" t="str">
        <f t="shared" si="8"/>
        <v>NOT REQUIRED</v>
      </c>
      <c r="L113" t="str">
        <f t="shared" si="9"/>
        <v/>
      </c>
    </row>
    <row r="114" spans="1:12" x14ac:dyDescent="0.25">
      <c r="A114" t="s">
        <v>247</v>
      </c>
      <c r="B114" t="s">
        <v>410</v>
      </c>
      <c r="C114">
        <v>2</v>
      </c>
      <c r="D114">
        <v>2</v>
      </c>
      <c r="E114">
        <v>4</v>
      </c>
      <c r="F114" s="2">
        <v>0.5</v>
      </c>
      <c r="G114" t="s">
        <v>243</v>
      </c>
      <c r="H114" t="str">
        <f t="shared" si="5"/>
        <v>NOT MAJOR</v>
      </c>
      <c r="I114" t="str">
        <f t="shared" si="6"/>
        <v>NOT MAJOR</v>
      </c>
      <c r="J114" s="4">
        <f t="shared" si="7"/>
        <v>0.5</v>
      </c>
      <c r="K114" t="str">
        <f t="shared" si="8"/>
        <v>REVIEW</v>
      </c>
      <c r="L114" t="str">
        <f t="shared" si="9"/>
        <v/>
      </c>
    </row>
    <row r="115" spans="1:12" x14ac:dyDescent="0.25">
      <c r="A115" t="s">
        <v>247</v>
      </c>
      <c r="B115" t="s">
        <v>411</v>
      </c>
      <c r="C115">
        <v>4</v>
      </c>
      <c r="D115">
        <v>2</v>
      </c>
      <c r="E115">
        <v>6</v>
      </c>
      <c r="F115" s="2">
        <v>0.33300000000000002</v>
      </c>
      <c r="G115" t="s">
        <v>294</v>
      </c>
      <c r="H115" t="str">
        <f t="shared" si="5"/>
        <v>NOT MAJOR</v>
      </c>
      <c r="I115" t="str">
        <f t="shared" si="6"/>
        <v>NOT MAJOR</v>
      </c>
      <c r="J115" s="4">
        <f t="shared" si="7"/>
        <v>0.33300000000000002</v>
      </c>
      <c r="K115" t="str">
        <f t="shared" si="8"/>
        <v>NOT REQUIRED</v>
      </c>
      <c r="L115" t="str">
        <f t="shared" si="9"/>
        <v/>
      </c>
    </row>
    <row r="116" spans="1:12" x14ac:dyDescent="0.25">
      <c r="A116" t="s">
        <v>247</v>
      </c>
      <c r="B116" t="s">
        <v>412</v>
      </c>
      <c r="C116">
        <v>12</v>
      </c>
      <c r="D116">
        <v>0</v>
      </c>
      <c r="E116">
        <v>12</v>
      </c>
      <c r="F116" s="2">
        <v>0</v>
      </c>
      <c r="G116" t="s">
        <v>294</v>
      </c>
      <c r="H116" t="str">
        <f t="shared" si="5"/>
        <v>NOT MAJOR</v>
      </c>
      <c r="I116" t="str">
        <f t="shared" si="6"/>
        <v>NOT MAJOR</v>
      </c>
      <c r="J116" s="4">
        <f t="shared" si="7"/>
        <v>0</v>
      </c>
      <c r="K116" t="str">
        <f t="shared" si="8"/>
        <v>NOT REQUIRED</v>
      </c>
      <c r="L116" t="str">
        <f t="shared" si="9"/>
        <v/>
      </c>
    </row>
    <row r="117" spans="1:12" x14ac:dyDescent="0.25">
      <c r="A117" t="s">
        <v>247</v>
      </c>
      <c r="B117" t="s">
        <v>413</v>
      </c>
      <c r="C117">
        <v>12</v>
      </c>
      <c r="D117">
        <v>0</v>
      </c>
      <c r="E117">
        <v>12</v>
      </c>
      <c r="F117" s="2">
        <v>0</v>
      </c>
      <c r="G117" t="s">
        <v>294</v>
      </c>
      <c r="H117" t="str">
        <f t="shared" si="5"/>
        <v>NOT MAJOR</v>
      </c>
      <c r="I117" t="str">
        <f t="shared" si="6"/>
        <v>NOT MAJOR</v>
      </c>
      <c r="J117" s="4">
        <f t="shared" si="7"/>
        <v>0</v>
      </c>
      <c r="K117" t="str">
        <f t="shared" si="8"/>
        <v>NOT REQUIRED</v>
      </c>
      <c r="L117" t="str">
        <f t="shared" si="9"/>
        <v/>
      </c>
    </row>
    <row r="118" spans="1:12" x14ac:dyDescent="0.25">
      <c r="A118" t="s">
        <v>247</v>
      </c>
      <c r="B118" t="s">
        <v>414</v>
      </c>
      <c r="C118">
        <v>6</v>
      </c>
      <c r="D118">
        <v>0</v>
      </c>
      <c r="E118">
        <v>6</v>
      </c>
      <c r="F118" s="2">
        <v>0</v>
      </c>
      <c r="G118" t="s">
        <v>294</v>
      </c>
      <c r="H118" t="str">
        <f t="shared" si="5"/>
        <v>PRIMARY_OPTIONAL</v>
      </c>
      <c r="I118" t="str">
        <f t="shared" si="6"/>
        <v>COURSE_ACTIVE</v>
      </c>
      <c r="J118" s="4">
        <f t="shared" si="7"/>
        <v>0</v>
      </c>
      <c r="K118" t="str">
        <f t="shared" si="8"/>
        <v>NOT REQUIRED</v>
      </c>
      <c r="L118" t="str">
        <f t="shared" si="9"/>
        <v/>
      </c>
    </row>
    <row r="119" spans="1:12" x14ac:dyDescent="0.25">
      <c r="A119" t="s">
        <v>247</v>
      </c>
      <c r="B119" t="s">
        <v>415</v>
      </c>
      <c r="C119">
        <v>3</v>
      </c>
      <c r="D119">
        <v>0</v>
      </c>
      <c r="E119">
        <v>3</v>
      </c>
      <c r="F119" s="2">
        <v>0</v>
      </c>
      <c r="G119" t="s">
        <v>294</v>
      </c>
      <c r="H119" t="str">
        <f t="shared" si="5"/>
        <v>PRIMARY_ONLY</v>
      </c>
      <c r="I119" t="str">
        <f t="shared" si="6"/>
        <v>COURSE_ACTIVE</v>
      </c>
      <c r="J119" s="4">
        <f t="shared" si="7"/>
        <v>0</v>
      </c>
      <c r="K119" t="str">
        <f t="shared" si="8"/>
        <v>NOT REQUIRED</v>
      </c>
      <c r="L119" t="str">
        <f t="shared" si="9"/>
        <v/>
      </c>
    </row>
    <row r="120" spans="1:12" x14ac:dyDescent="0.25">
      <c r="A120" t="s">
        <v>247</v>
      </c>
      <c r="B120" t="s">
        <v>416</v>
      </c>
      <c r="C120">
        <v>30</v>
      </c>
      <c r="D120">
        <v>0</v>
      </c>
      <c r="E120">
        <v>30</v>
      </c>
      <c r="F120" s="2">
        <v>0</v>
      </c>
      <c r="G120" t="s">
        <v>294</v>
      </c>
      <c r="H120" t="str">
        <f t="shared" si="5"/>
        <v>OPTIONAL_ONLY</v>
      </c>
      <c r="I120" t="str">
        <f t="shared" si="6"/>
        <v>COURSE_ACTIVE</v>
      </c>
      <c r="J120" s="4">
        <f t="shared" si="7"/>
        <v>0</v>
      </c>
      <c r="K120" t="str">
        <f t="shared" si="8"/>
        <v>NOT REQUIRED</v>
      </c>
      <c r="L120" t="str">
        <f t="shared" si="9"/>
        <v/>
      </c>
    </row>
    <row r="121" spans="1:12" x14ac:dyDescent="0.25">
      <c r="A121" t="s">
        <v>247</v>
      </c>
      <c r="B121" t="s">
        <v>417</v>
      </c>
      <c r="C121">
        <v>30</v>
      </c>
      <c r="D121">
        <v>0</v>
      </c>
      <c r="E121">
        <v>30</v>
      </c>
      <c r="F121" s="2">
        <v>0</v>
      </c>
      <c r="G121" t="s">
        <v>294</v>
      </c>
      <c r="H121" t="str">
        <f t="shared" si="5"/>
        <v>OPTIONAL_ONLY</v>
      </c>
      <c r="I121" t="str">
        <f t="shared" si="6"/>
        <v>COURSE_ACTIVE</v>
      </c>
      <c r="J121" s="4">
        <f t="shared" si="7"/>
        <v>0</v>
      </c>
      <c r="K121" t="str">
        <f t="shared" si="8"/>
        <v>NOT REQUIRED</v>
      </c>
      <c r="L121" t="str">
        <f t="shared" si="9"/>
        <v/>
      </c>
    </row>
    <row r="122" spans="1:12" x14ac:dyDescent="0.25">
      <c r="A122" t="s">
        <v>247</v>
      </c>
      <c r="B122" t="s">
        <v>418</v>
      </c>
      <c r="C122">
        <v>1</v>
      </c>
      <c r="D122">
        <v>2</v>
      </c>
      <c r="E122">
        <v>3</v>
      </c>
      <c r="F122" s="2">
        <v>0.66700000000000004</v>
      </c>
      <c r="G122" t="s">
        <v>243</v>
      </c>
      <c r="H122" t="str">
        <f t="shared" si="5"/>
        <v>OPTIONAL_ONLY</v>
      </c>
      <c r="I122" t="str">
        <f t="shared" si="6"/>
        <v>COURSE_ACTIVE</v>
      </c>
      <c r="J122" s="4">
        <f t="shared" si="7"/>
        <v>0.66700000000000004</v>
      </c>
      <c r="K122" t="str">
        <f t="shared" si="8"/>
        <v>REVIEW</v>
      </c>
      <c r="L122" t="str">
        <f t="shared" si="9"/>
        <v>CHECK</v>
      </c>
    </row>
    <row r="123" spans="1:12" x14ac:dyDescent="0.25">
      <c r="A123" t="s">
        <v>247</v>
      </c>
      <c r="B123" t="s">
        <v>419</v>
      </c>
      <c r="C123">
        <v>6</v>
      </c>
      <c r="D123">
        <v>0</v>
      </c>
      <c r="E123">
        <v>6</v>
      </c>
      <c r="F123" s="2">
        <v>0</v>
      </c>
      <c r="G123" t="s">
        <v>294</v>
      </c>
      <c r="H123" t="str">
        <f t="shared" si="5"/>
        <v>PRIMARY_OPTIONAL</v>
      </c>
      <c r="I123" t="str">
        <f t="shared" si="6"/>
        <v>COURSE_ACTIVE</v>
      </c>
      <c r="J123" s="4">
        <f t="shared" si="7"/>
        <v>0</v>
      </c>
      <c r="K123" t="str">
        <f t="shared" si="8"/>
        <v>NOT REQUIRED</v>
      </c>
      <c r="L123" t="str">
        <f t="shared" si="9"/>
        <v/>
      </c>
    </row>
    <row r="124" spans="1:12" x14ac:dyDescent="0.25">
      <c r="A124" t="s">
        <v>247</v>
      </c>
      <c r="B124" t="s">
        <v>420</v>
      </c>
      <c r="C124">
        <v>5</v>
      </c>
      <c r="D124">
        <v>1</v>
      </c>
      <c r="E124">
        <v>6</v>
      </c>
      <c r="F124" s="2">
        <v>0.16700000000000001</v>
      </c>
      <c r="G124" t="s">
        <v>294</v>
      </c>
      <c r="H124" t="str">
        <f t="shared" si="5"/>
        <v>PRIMARY_OPTIONAL</v>
      </c>
      <c r="I124" t="str">
        <f t="shared" si="6"/>
        <v>COURSE_ACTIVE</v>
      </c>
      <c r="J124" s="4">
        <f t="shared" si="7"/>
        <v>0.16700000000000001</v>
      </c>
      <c r="K124" t="str">
        <f t="shared" si="8"/>
        <v>NOT REQUIRED</v>
      </c>
      <c r="L124" t="str">
        <f t="shared" si="9"/>
        <v/>
      </c>
    </row>
    <row r="125" spans="1:12" x14ac:dyDescent="0.25">
      <c r="A125" t="s">
        <v>247</v>
      </c>
      <c r="B125" t="s">
        <v>421</v>
      </c>
      <c r="C125">
        <v>12</v>
      </c>
      <c r="D125">
        <v>1</v>
      </c>
      <c r="E125">
        <v>13</v>
      </c>
      <c r="F125" s="2">
        <v>7.6999999999999999E-2</v>
      </c>
      <c r="G125" t="s">
        <v>294</v>
      </c>
      <c r="H125" t="str">
        <f t="shared" si="5"/>
        <v>PRIMARY_OPTIONAL</v>
      </c>
      <c r="I125" t="str">
        <f t="shared" si="6"/>
        <v>COURSE_ACTIVE</v>
      </c>
      <c r="J125" s="4">
        <f t="shared" si="7"/>
        <v>7.6999999999999999E-2</v>
      </c>
      <c r="K125" t="str">
        <f t="shared" si="8"/>
        <v>NOT REQUIRED</v>
      </c>
      <c r="L125" t="str">
        <f t="shared" si="9"/>
        <v/>
      </c>
    </row>
    <row r="126" spans="1:12" x14ac:dyDescent="0.25">
      <c r="A126" t="s">
        <v>247</v>
      </c>
      <c r="B126" t="s">
        <v>422</v>
      </c>
      <c r="C126">
        <v>6</v>
      </c>
      <c r="D126">
        <v>0</v>
      </c>
      <c r="E126">
        <v>6</v>
      </c>
      <c r="F126" s="2">
        <v>0</v>
      </c>
      <c r="G126" t="s">
        <v>294</v>
      </c>
      <c r="H126" t="str">
        <f t="shared" si="5"/>
        <v>NOT MAJOR</v>
      </c>
      <c r="I126" t="str">
        <f t="shared" si="6"/>
        <v>NOT MAJOR</v>
      </c>
      <c r="J126" s="4">
        <f t="shared" si="7"/>
        <v>0</v>
      </c>
      <c r="K126" t="str">
        <f t="shared" si="8"/>
        <v>NOT REQUIRED</v>
      </c>
      <c r="L126" t="str">
        <f t="shared" si="9"/>
        <v/>
      </c>
    </row>
    <row r="127" spans="1:12" x14ac:dyDescent="0.25">
      <c r="A127" t="s">
        <v>247</v>
      </c>
      <c r="B127" t="s">
        <v>423</v>
      </c>
      <c r="C127">
        <v>6</v>
      </c>
      <c r="D127">
        <v>0</v>
      </c>
      <c r="E127">
        <v>6</v>
      </c>
      <c r="F127" s="2">
        <v>0</v>
      </c>
      <c r="G127" t="s">
        <v>294</v>
      </c>
      <c r="H127" t="str">
        <f t="shared" si="5"/>
        <v>NOT MAJOR</v>
      </c>
      <c r="I127" t="str">
        <f t="shared" si="6"/>
        <v>NOT MAJOR</v>
      </c>
      <c r="J127" s="4">
        <f t="shared" si="7"/>
        <v>0</v>
      </c>
      <c r="K127" t="str">
        <f t="shared" si="8"/>
        <v>NOT REQUIRED</v>
      </c>
      <c r="L127" t="str">
        <f t="shared" si="9"/>
        <v/>
      </c>
    </row>
    <row r="128" spans="1:12" x14ac:dyDescent="0.25">
      <c r="A128" t="s">
        <v>247</v>
      </c>
      <c r="B128" t="s">
        <v>424</v>
      </c>
      <c r="C128">
        <v>3</v>
      </c>
      <c r="D128">
        <v>0</v>
      </c>
      <c r="E128">
        <v>3</v>
      </c>
      <c r="F128" s="2">
        <v>0</v>
      </c>
      <c r="G128" t="s">
        <v>294</v>
      </c>
      <c r="H128" t="str">
        <f t="shared" si="5"/>
        <v>PRIMARY_OPTIONAL</v>
      </c>
      <c r="I128" t="str">
        <f t="shared" si="6"/>
        <v>COURSE_ACTIVE</v>
      </c>
      <c r="J128" s="4">
        <f t="shared" si="7"/>
        <v>0</v>
      </c>
      <c r="K128" t="str">
        <f t="shared" si="8"/>
        <v>NOT REQUIRED</v>
      </c>
      <c r="L128" t="str">
        <f t="shared" si="9"/>
        <v/>
      </c>
    </row>
    <row r="129" spans="1:12" x14ac:dyDescent="0.25">
      <c r="A129" t="s">
        <v>247</v>
      </c>
      <c r="B129" t="s">
        <v>425</v>
      </c>
      <c r="C129">
        <v>3</v>
      </c>
      <c r="D129">
        <v>0</v>
      </c>
      <c r="E129">
        <v>3</v>
      </c>
      <c r="F129" s="2">
        <v>0</v>
      </c>
      <c r="G129" t="s">
        <v>294</v>
      </c>
      <c r="H129" t="str">
        <f t="shared" si="5"/>
        <v>PRIMARY_ONLY</v>
      </c>
      <c r="I129" t="str">
        <f t="shared" si="6"/>
        <v>COURSE_ACTIVE</v>
      </c>
      <c r="J129" s="4">
        <f t="shared" si="7"/>
        <v>0</v>
      </c>
      <c r="K129" t="str">
        <f t="shared" si="8"/>
        <v>NOT REQUIRED</v>
      </c>
      <c r="L129" t="str">
        <f t="shared" si="9"/>
        <v/>
      </c>
    </row>
    <row r="130" spans="1:12" x14ac:dyDescent="0.25">
      <c r="A130" t="s">
        <v>247</v>
      </c>
      <c r="B130" t="s">
        <v>426</v>
      </c>
      <c r="C130">
        <v>17</v>
      </c>
      <c r="D130">
        <v>3</v>
      </c>
      <c r="E130">
        <v>20</v>
      </c>
      <c r="F130" s="2">
        <v>0.15</v>
      </c>
      <c r="G130" t="s">
        <v>294</v>
      </c>
      <c r="H130" t="str">
        <f t="shared" ref="H130:H193" si="10">IFERROR(VLOOKUP(B130, IND_1A, 5, FALSE), "NOT MAJOR")</f>
        <v>PRIMARY_OPTIONAL</v>
      </c>
      <c r="I130" t="str">
        <f t="shared" ref="I130:I193" si="11">IFERROR(VLOOKUP(B130, IND_1A, 6, FALSE), "NOT MAJOR")</f>
        <v>COURSE_ACTIVE</v>
      </c>
      <c r="J130" s="4">
        <f t="shared" si="7"/>
        <v>0.15</v>
      </c>
      <c r="K130" t="str">
        <f t="shared" si="8"/>
        <v>NOT REQUIRED</v>
      </c>
      <c r="L130" t="str">
        <f t="shared" si="9"/>
        <v/>
      </c>
    </row>
    <row r="131" spans="1:12" x14ac:dyDescent="0.25">
      <c r="A131" t="s">
        <v>247</v>
      </c>
      <c r="B131" t="s">
        <v>427</v>
      </c>
      <c r="C131">
        <v>3</v>
      </c>
      <c r="D131">
        <v>0</v>
      </c>
      <c r="E131">
        <v>3</v>
      </c>
      <c r="F131" s="2">
        <v>0</v>
      </c>
      <c r="G131" t="s">
        <v>294</v>
      </c>
      <c r="H131" t="str">
        <f t="shared" si="10"/>
        <v>NOT MAJOR</v>
      </c>
      <c r="I131" t="str">
        <f t="shared" si="11"/>
        <v>NOT MAJOR</v>
      </c>
      <c r="J131" s="4">
        <f t="shared" ref="J131:J194" si="12">F131</f>
        <v>0</v>
      </c>
      <c r="K131" t="str">
        <f t="shared" ref="K131:K194" si="13">G131</f>
        <v>NOT REQUIRED</v>
      </c>
      <c r="L131" t="str">
        <f t="shared" ref="L131:L194" si="14">IF(AND(H131&lt;&gt;"NOT MAJOR",K131="REVIEW"),"CHECK","")</f>
        <v/>
      </c>
    </row>
    <row r="132" spans="1:12" x14ac:dyDescent="0.25">
      <c r="A132" t="s">
        <v>247</v>
      </c>
      <c r="B132" t="s">
        <v>428</v>
      </c>
      <c r="C132">
        <v>3</v>
      </c>
      <c r="D132">
        <v>0</v>
      </c>
      <c r="E132">
        <v>3</v>
      </c>
      <c r="F132" s="2">
        <v>0</v>
      </c>
      <c r="G132" t="s">
        <v>294</v>
      </c>
      <c r="H132" t="str">
        <f t="shared" si="10"/>
        <v>PRIMARY_ONLY</v>
      </c>
      <c r="I132" t="str">
        <f t="shared" si="11"/>
        <v>COURSE_ACTIVE</v>
      </c>
      <c r="J132" s="4">
        <f t="shared" si="12"/>
        <v>0</v>
      </c>
      <c r="K132" t="str">
        <f t="shared" si="13"/>
        <v>NOT REQUIRED</v>
      </c>
      <c r="L132" t="str">
        <f t="shared" si="14"/>
        <v/>
      </c>
    </row>
    <row r="133" spans="1:12" x14ac:dyDescent="0.25">
      <c r="A133" t="s">
        <v>247</v>
      </c>
      <c r="B133" t="s">
        <v>429</v>
      </c>
      <c r="C133">
        <v>3</v>
      </c>
      <c r="D133">
        <v>0</v>
      </c>
      <c r="E133">
        <v>3</v>
      </c>
      <c r="F133" s="2">
        <v>0</v>
      </c>
      <c r="G133" t="s">
        <v>294</v>
      </c>
      <c r="H133" t="str">
        <f t="shared" si="10"/>
        <v>PRIMARY_ONLY</v>
      </c>
      <c r="I133" t="str">
        <f t="shared" si="11"/>
        <v>COURSE_ACTIVE</v>
      </c>
      <c r="J133" s="4">
        <f t="shared" si="12"/>
        <v>0</v>
      </c>
      <c r="K133" t="str">
        <f t="shared" si="13"/>
        <v>NOT REQUIRED</v>
      </c>
      <c r="L133" t="str">
        <f t="shared" si="14"/>
        <v/>
      </c>
    </row>
    <row r="134" spans="1:12" x14ac:dyDescent="0.25">
      <c r="A134" t="s">
        <v>247</v>
      </c>
      <c r="B134" t="s">
        <v>430</v>
      </c>
      <c r="C134">
        <v>3</v>
      </c>
      <c r="D134">
        <v>0</v>
      </c>
      <c r="E134">
        <v>3</v>
      </c>
      <c r="F134" s="2">
        <v>0</v>
      </c>
      <c r="G134" t="s">
        <v>294</v>
      </c>
      <c r="H134" t="str">
        <f t="shared" si="10"/>
        <v>PRIMARY_ONLY</v>
      </c>
      <c r="I134" t="str">
        <f t="shared" si="11"/>
        <v>COURSE_ACTIVE</v>
      </c>
      <c r="J134" s="4">
        <f t="shared" si="12"/>
        <v>0</v>
      </c>
      <c r="K134" t="str">
        <f t="shared" si="13"/>
        <v>NOT REQUIRED</v>
      </c>
      <c r="L134" t="str">
        <f t="shared" si="14"/>
        <v/>
      </c>
    </row>
    <row r="135" spans="1:12" x14ac:dyDescent="0.25">
      <c r="A135" t="s">
        <v>247</v>
      </c>
      <c r="B135" t="s">
        <v>431</v>
      </c>
      <c r="C135">
        <v>2</v>
      </c>
      <c r="D135">
        <v>1</v>
      </c>
      <c r="E135">
        <v>3</v>
      </c>
      <c r="F135" s="2">
        <v>0.33300000000000002</v>
      </c>
      <c r="G135" t="s">
        <v>294</v>
      </c>
      <c r="H135" t="str">
        <f t="shared" si="10"/>
        <v>NOT MAJOR</v>
      </c>
      <c r="I135" t="str">
        <f t="shared" si="11"/>
        <v>NOT MAJOR</v>
      </c>
      <c r="J135" s="4">
        <f t="shared" si="12"/>
        <v>0.33300000000000002</v>
      </c>
      <c r="K135" t="str">
        <f t="shared" si="13"/>
        <v>NOT REQUIRED</v>
      </c>
      <c r="L135" t="str">
        <f t="shared" si="14"/>
        <v/>
      </c>
    </row>
    <row r="136" spans="1:12" x14ac:dyDescent="0.25">
      <c r="A136" t="s">
        <v>247</v>
      </c>
      <c r="B136" t="s">
        <v>432</v>
      </c>
      <c r="C136">
        <v>3</v>
      </c>
      <c r="D136">
        <v>0</v>
      </c>
      <c r="E136">
        <v>3</v>
      </c>
      <c r="F136" s="2">
        <v>0</v>
      </c>
      <c r="G136" t="s">
        <v>294</v>
      </c>
      <c r="H136" t="str">
        <f t="shared" si="10"/>
        <v>PRIMARY_OPTIONAL</v>
      </c>
      <c r="I136" t="str">
        <f t="shared" si="11"/>
        <v>COURSE_ACTIVE</v>
      </c>
      <c r="J136" s="4">
        <f t="shared" si="12"/>
        <v>0</v>
      </c>
      <c r="K136" t="str">
        <f t="shared" si="13"/>
        <v>NOT REQUIRED</v>
      </c>
      <c r="L136" t="str">
        <f t="shared" si="14"/>
        <v/>
      </c>
    </row>
    <row r="137" spans="1:12" x14ac:dyDescent="0.25">
      <c r="A137" t="s">
        <v>433</v>
      </c>
      <c r="B137" t="s">
        <v>434</v>
      </c>
      <c r="C137">
        <v>10</v>
      </c>
      <c r="D137">
        <v>8</v>
      </c>
      <c r="E137">
        <v>18</v>
      </c>
      <c r="F137" s="2">
        <v>0.44400000000000001</v>
      </c>
      <c r="G137" t="s">
        <v>243</v>
      </c>
      <c r="H137" t="str">
        <f t="shared" si="10"/>
        <v>OPTIONAL_ONLY</v>
      </c>
      <c r="I137" t="str">
        <f t="shared" si="11"/>
        <v>COURSE_ACTIVE</v>
      </c>
      <c r="J137" s="4">
        <f t="shared" si="12"/>
        <v>0.44400000000000001</v>
      </c>
      <c r="K137" t="str">
        <f t="shared" si="13"/>
        <v>REVIEW</v>
      </c>
      <c r="L137" t="str">
        <f t="shared" si="14"/>
        <v>CHECK</v>
      </c>
    </row>
    <row r="138" spans="1:12" x14ac:dyDescent="0.25">
      <c r="A138" t="s">
        <v>433</v>
      </c>
      <c r="B138" t="s">
        <v>435</v>
      </c>
      <c r="C138">
        <v>5</v>
      </c>
      <c r="D138">
        <v>5</v>
      </c>
      <c r="E138">
        <v>10</v>
      </c>
      <c r="F138" s="2">
        <v>0.5</v>
      </c>
      <c r="G138" t="s">
        <v>243</v>
      </c>
      <c r="H138" t="str">
        <f t="shared" si="10"/>
        <v>OPTIONAL_ONLY</v>
      </c>
      <c r="I138" t="str">
        <f t="shared" si="11"/>
        <v>COURSE_ACTIVE</v>
      </c>
      <c r="J138" s="4">
        <f t="shared" si="12"/>
        <v>0.5</v>
      </c>
      <c r="K138" t="str">
        <f t="shared" si="13"/>
        <v>REVIEW</v>
      </c>
      <c r="L138" t="str">
        <f t="shared" si="14"/>
        <v>CHECK</v>
      </c>
    </row>
    <row r="139" spans="1:12" x14ac:dyDescent="0.25">
      <c r="A139" t="s">
        <v>433</v>
      </c>
      <c r="B139" t="s">
        <v>436</v>
      </c>
      <c r="C139">
        <v>0</v>
      </c>
      <c r="D139">
        <v>2</v>
      </c>
      <c r="E139">
        <v>2</v>
      </c>
      <c r="F139" s="2">
        <v>1</v>
      </c>
      <c r="G139" t="s">
        <v>243</v>
      </c>
      <c r="H139" t="str">
        <f t="shared" si="10"/>
        <v>OPTIONAL_ONLY</v>
      </c>
      <c r="I139" t="str">
        <f t="shared" si="11"/>
        <v>NOT OFFERED</v>
      </c>
      <c r="J139" s="4">
        <f t="shared" si="12"/>
        <v>1</v>
      </c>
      <c r="K139" t="str">
        <f t="shared" si="13"/>
        <v>REVIEW</v>
      </c>
      <c r="L139" t="str">
        <f t="shared" si="14"/>
        <v>CHECK</v>
      </c>
    </row>
    <row r="140" spans="1:12" x14ac:dyDescent="0.25">
      <c r="A140" t="s">
        <v>262</v>
      </c>
      <c r="B140" t="s">
        <v>437</v>
      </c>
      <c r="C140">
        <v>29</v>
      </c>
      <c r="D140">
        <v>2</v>
      </c>
      <c r="E140">
        <v>31</v>
      </c>
      <c r="F140" s="2">
        <v>6.5000000000000002E-2</v>
      </c>
      <c r="G140" t="s">
        <v>294</v>
      </c>
      <c r="H140" t="str">
        <f t="shared" si="10"/>
        <v>PRIMARY_OPTIONAL</v>
      </c>
      <c r="I140" t="str">
        <f t="shared" si="11"/>
        <v>COURSE_ACTIVE</v>
      </c>
      <c r="J140" s="4">
        <f t="shared" si="12"/>
        <v>6.5000000000000002E-2</v>
      </c>
      <c r="K140" t="str">
        <f t="shared" si="13"/>
        <v>NOT REQUIRED</v>
      </c>
      <c r="L140" t="str">
        <f t="shared" si="14"/>
        <v/>
      </c>
    </row>
    <row r="141" spans="1:12" x14ac:dyDescent="0.25">
      <c r="A141" t="s">
        <v>262</v>
      </c>
      <c r="B141" t="s">
        <v>438</v>
      </c>
      <c r="C141">
        <v>38</v>
      </c>
      <c r="D141">
        <v>3</v>
      </c>
      <c r="E141">
        <v>41</v>
      </c>
      <c r="F141" s="2">
        <v>7.2999999999999995E-2</v>
      </c>
      <c r="G141" t="s">
        <v>294</v>
      </c>
      <c r="H141" t="str">
        <f t="shared" si="10"/>
        <v>PRIMARY_OPTIONAL</v>
      </c>
      <c r="I141" t="str">
        <f t="shared" si="11"/>
        <v>COURSE_ACTIVE</v>
      </c>
      <c r="J141" s="4">
        <f t="shared" si="12"/>
        <v>7.2999999999999995E-2</v>
      </c>
      <c r="K141" t="str">
        <f t="shared" si="13"/>
        <v>NOT REQUIRED</v>
      </c>
      <c r="L141" t="str">
        <f t="shared" si="14"/>
        <v/>
      </c>
    </row>
    <row r="142" spans="1:12" x14ac:dyDescent="0.25">
      <c r="A142" t="s">
        <v>263</v>
      </c>
      <c r="B142" t="s">
        <v>439</v>
      </c>
      <c r="C142">
        <v>0</v>
      </c>
      <c r="D142">
        <v>1</v>
      </c>
      <c r="E142">
        <v>1</v>
      </c>
      <c r="F142" s="2">
        <v>1</v>
      </c>
      <c r="G142" t="s">
        <v>243</v>
      </c>
      <c r="H142" t="str">
        <f t="shared" si="10"/>
        <v>NOT MAJOR</v>
      </c>
      <c r="I142" t="str">
        <f t="shared" si="11"/>
        <v>NOT MAJOR</v>
      </c>
      <c r="J142" s="4">
        <f t="shared" si="12"/>
        <v>1</v>
      </c>
      <c r="K142" t="str">
        <f t="shared" si="13"/>
        <v>REVIEW</v>
      </c>
      <c r="L142" t="str">
        <f t="shared" si="14"/>
        <v/>
      </c>
    </row>
    <row r="143" spans="1:12" x14ac:dyDescent="0.25">
      <c r="A143" t="s">
        <v>263</v>
      </c>
      <c r="B143" t="s">
        <v>440</v>
      </c>
      <c r="C143">
        <v>0</v>
      </c>
      <c r="D143">
        <v>1</v>
      </c>
      <c r="E143">
        <v>1</v>
      </c>
      <c r="F143" s="2">
        <v>1</v>
      </c>
      <c r="G143" t="s">
        <v>243</v>
      </c>
      <c r="H143" t="str">
        <f t="shared" si="10"/>
        <v>NOT MAJOR</v>
      </c>
      <c r="I143" t="str">
        <f t="shared" si="11"/>
        <v>NOT MAJOR</v>
      </c>
      <c r="J143" s="4">
        <f t="shared" si="12"/>
        <v>1</v>
      </c>
      <c r="K143" t="str">
        <f t="shared" si="13"/>
        <v>REVIEW</v>
      </c>
      <c r="L143" t="str">
        <f t="shared" si="14"/>
        <v/>
      </c>
    </row>
    <row r="144" spans="1:12" x14ac:dyDescent="0.25">
      <c r="A144" t="s">
        <v>263</v>
      </c>
      <c r="B144" t="s">
        <v>441</v>
      </c>
      <c r="C144">
        <v>0</v>
      </c>
      <c r="D144">
        <v>1</v>
      </c>
      <c r="E144">
        <v>1</v>
      </c>
      <c r="F144" s="2">
        <v>1</v>
      </c>
      <c r="G144" t="s">
        <v>243</v>
      </c>
      <c r="H144" t="str">
        <f t="shared" si="10"/>
        <v>NOT MAJOR</v>
      </c>
      <c r="I144" t="str">
        <f t="shared" si="11"/>
        <v>NOT MAJOR</v>
      </c>
      <c r="J144" s="4">
        <f t="shared" si="12"/>
        <v>1</v>
      </c>
      <c r="K144" t="str">
        <f t="shared" si="13"/>
        <v>REVIEW</v>
      </c>
      <c r="L144" t="str">
        <f t="shared" si="14"/>
        <v/>
      </c>
    </row>
    <row r="145" spans="1:12" x14ac:dyDescent="0.25">
      <c r="A145" t="s">
        <v>264</v>
      </c>
      <c r="B145" t="s">
        <v>442</v>
      </c>
      <c r="C145">
        <v>8</v>
      </c>
      <c r="D145">
        <v>2</v>
      </c>
      <c r="E145">
        <v>10</v>
      </c>
      <c r="F145" s="2">
        <v>0.2</v>
      </c>
      <c r="G145" t="s">
        <v>294</v>
      </c>
      <c r="H145" t="str">
        <f t="shared" si="10"/>
        <v>PRIMARY_OPTIONAL</v>
      </c>
      <c r="I145" t="str">
        <f t="shared" si="11"/>
        <v>COURSE_ACTIVE</v>
      </c>
      <c r="J145" s="4">
        <f t="shared" si="12"/>
        <v>0.2</v>
      </c>
      <c r="K145" t="str">
        <f t="shared" si="13"/>
        <v>NOT REQUIRED</v>
      </c>
      <c r="L145" t="str">
        <f t="shared" si="14"/>
        <v/>
      </c>
    </row>
    <row r="146" spans="1:12" x14ac:dyDescent="0.25">
      <c r="A146" t="s">
        <v>264</v>
      </c>
      <c r="B146" t="s">
        <v>443</v>
      </c>
      <c r="C146">
        <v>36</v>
      </c>
      <c r="D146">
        <v>2</v>
      </c>
      <c r="E146">
        <v>38</v>
      </c>
      <c r="F146" s="2">
        <v>5.2999999999999999E-2</v>
      </c>
      <c r="G146" t="s">
        <v>294</v>
      </c>
      <c r="H146" t="str">
        <f t="shared" si="10"/>
        <v>PRIMARY_OPTIONAL</v>
      </c>
      <c r="I146" t="str">
        <f t="shared" si="11"/>
        <v>COURSE_ACTIVE</v>
      </c>
      <c r="J146" s="4">
        <f t="shared" si="12"/>
        <v>5.2999999999999999E-2</v>
      </c>
      <c r="K146" t="str">
        <f t="shared" si="13"/>
        <v>NOT REQUIRED</v>
      </c>
      <c r="L146" t="str">
        <f t="shared" si="14"/>
        <v/>
      </c>
    </row>
    <row r="147" spans="1:12" x14ac:dyDescent="0.25">
      <c r="A147" t="s">
        <v>264</v>
      </c>
      <c r="B147" t="s">
        <v>444</v>
      </c>
      <c r="C147">
        <v>36</v>
      </c>
      <c r="D147">
        <v>0</v>
      </c>
      <c r="E147">
        <v>36</v>
      </c>
      <c r="F147" s="2">
        <v>0</v>
      </c>
      <c r="G147" t="s">
        <v>294</v>
      </c>
      <c r="H147" t="str">
        <f t="shared" si="10"/>
        <v>PRIMARY_OPTIONAL</v>
      </c>
      <c r="I147" t="str">
        <f t="shared" si="11"/>
        <v>COURSE_ACTIVE</v>
      </c>
      <c r="J147" s="4">
        <f t="shared" si="12"/>
        <v>0</v>
      </c>
      <c r="K147" t="str">
        <f t="shared" si="13"/>
        <v>NOT REQUIRED</v>
      </c>
      <c r="L147" t="str">
        <f t="shared" si="14"/>
        <v/>
      </c>
    </row>
    <row r="148" spans="1:12" x14ac:dyDescent="0.25">
      <c r="A148" t="s">
        <v>264</v>
      </c>
      <c r="B148" t="s">
        <v>445</v>
      </c>
      <c r="C148">
        <v>3</v>
      </c>
      <c r="D148">
        <v>0</v>
      </c>
      <c r="E148">
        <v>3</v>
      </c>
      <c r="F148" s="2">
        <v>0</v>
      </c>
      <c r="G148" t="s">
        <v>294</v>
      </c>
      <c r="H148" t="str">
        <f t="shared" si="10"/>
        <v>OPTIONAL_ONLY</v>
      </c>
      <c r="I148" t="str">
        <f t="shared" si="11"/>
        <v>COURSE_ACTIVE</v>
      </c>
      <c r="J148" s="4">
        <f t="shared" si="12"/>
        <v>0</v>
      </c>
      <c r="K148" t="str">
        <f t="shared" si="13"/>
        <v>NOT REQUIRED</v>
      </c>
      <c r="L148" t="str">
        <f t="shared" si="14"/>
        <v/>
      </c>
    </row>
    <row r="149" spans="1:12" x14ac:dyDescent="0.25">
      <c r="A149" t="s">
        <v>264</v>
      </c>
      <c r="B149" t="s">
        <v>446</v>
      </c>
      <c r="C149">
        <v>3</v>
      </c>
      <c r="D149">
        <v>0</v>
      </c>
      <c r="E149">
        <v>3</v>
      </c>
      <c r="F149" s="2">
        <v>0</v>
      </c>
      <c r="G149" t="s">
        <v>294</v>
      </c>
      <c r="H149" t="str">
        <f t="shared" si="10"/>
        <v>OPTIONAL_ONLY</v>
      </c>
      <c r="I149" t="str">
        <f t="shared" si="11"/>
        <v>COURSE_ACTIVE</v>
      </c>
      <c r="J149" s="4">
        <f t="shared" si="12"/>
        <v>0</v>
      </c>
      <c r="K149" t="str">
        <f t="shared" si="13"/>
        <v>NOT REQUIRED</v>
      </c>
      <c r="L149" t="str">
        <f t="shared" si="14"/>
        <v/>
      </c>
    </row>
    <row r="150" spans="1:12" x14ac:dyDescent="0.25">
      <c r="A150" t="s">
        <v>264</v>
      </c>
      <c r="B150" t="s">
        <v>447</v>
      </c>
      <c r="C150">
        <v>2</v>
      </c>
      <c r="D150">
        <v>2</v>
      </c>
      <c r="E150">
        <v>5</v>
      </c>
      <c r="F150" s="2">
        <v>0.4</v>
      </c>
      <c r="G150" t="s">
        <v>243</v>
      </c>
      <c r="H150" t="str">
        <f t="shared" si="10"/>
        <v>OPTIONAL_ONLY</v>
      </c>
      <c r="I150" t="str">
        <f t="shared" si="11"/>
        <v>COURSE_ACTIVE</v>
      </c>
      <c r="J150" s="4">
        <f t="shared" si="12"/>
        <v>0.4</v>
      </c>
      <c r="K150" t="str">
        <f t="shared" si="13"/>
        <v>REVIEW</v>
      </c>
      <c r="L150" t="str">
        <f t="shared" si="14"/>
        <v>CHECK</v>
      </c>
    </row>
    <row r="151" spans="1:12" x14ac:dyDescent="0.25">
      <c r="A151" t="s">
        <v>264</v>
      </c>
      <c r="B151" t="s">
        <v>448</v>
      </c>
      <c r="C151">
        <v>6</v>
      </c>
      <c r="D151">
        <v>1</v>
      </c>
      <c r="E151">
        <v>7</v>
      </c>
      <c r="F151" s="2">
        <v>0.14299999999999999</v>
      </c>
      <c r="G151" t="s">
        <v>294</v>
      </c>
      <c r="H151" t="str">
        <f t="shared" si="10"/>
        <v>PRIMARY_OPTIONAL</v>
      </c>
      <c r="I151" t="str">
        <f t="shared" si="11"/>
        <v>COURSE_ACTIVE</v>
      </c>
      <c r="J151" s="4">
        <f t="shared" si="12"/>
        <v>0.14299999999999999</v>
      </c>
      <c r="K151" t="str">
        <f t="shared" si="13"/>
        <v>NOT REQUIRED</v>
      </c>
      <c r="L151" t="str">
        <f t="shared" si="14"/>
        <v/>
      </c>
    </row>
    <row r="152" spans="1:12" x14ac:dyDescent="0.25">
      <c r="A152" t="s">
        <v>264</v>
      </c>
      <c r="B152" t="s">
        <v>449</v>
      </c>
      <c r="C152">
        <v>0</v>
      </c>
      <c r="D152">
        <v>1</v>
      </c>
      <c r="E152">
        <v>1</v>
      </c>
      <c r="F152" s="2">
        <v>1</v>
      </c>
      <c r="G152" t="s">
        <v>243</v>
      </c>
      <c r="H152" t="str">
        <f t="shared" si="10"/>
        <v>OPTIONAL_ONLY</v>
      </c>
      <c r="I152" t="str">
        <f t="shared" si="11"/>
        <v>NOT OFFERED</v>
      </c>
      <c r="J152" s="4">
        <f t="shared" si="12"/>
        <v>1</v>
      </c>
      <c r="K152" t="str">
        <f t="shared" si="13"/>
        <v>REVIEW</v>
      </c>
      <c r="L152" t="str">
        <f t="shared" si="14"/>
        <v>CHECK</v>
      </c>
    </row>
    <row r="153" spans="1:12" x14ac:dyDescent="0.25">
      <c r="A153" t="s">
        <v>264</v>
      </c>
      <c r="B153" t="s">
        <v>450</v>
      </c>
      <c r="C153">
        <v>23</v>
      </c>
      <c r="D153">
        <v>0</v>
      </c>
      <c r="E153">
        <v>23</v>
      </c>
      <c r="F153" s="2">
        <v>0</v>
      </c>
      <c r="G153" t="s">
        <v>294</v>
      </c>
      <c r="H153" t="str">
        <f t="shared" si="10"/>
        <v>OPTIONAL_ONLY</v>
      </c>
      <c r="I153" t="str">
        <f t="shared" si="11"/>
        <v>COURSE_ACTIVE</v>
      </c>
      <c r="J153" s="4">
        <f t="shared" si="12"/>
        <v>0</v>
      </c>
      <c r="K153" t="str">
        <f t="shared" si="13"/>
        <v>NOT REQUIRED</v>
      </c>
      <c r="L153" t="str">
        <f t="shared" si="14"/>
        <v/>
      </c>
    </row>
    <row r="154" spans="1:12" x14ac:dyDescent="0.25">
      <c r="A154" t="s">
        <v>264</v>
      </c>
      <c r="B154" t="s">
        <v>451</v>
      </c>
      <c r="C154">
        <v>11</v>
      </c>
      <c r="D154">
        <v>3</v>
      </c>
      <c r="E154">
        <v>14</v>
      </c>
      <c r="F154" s="2">
        <v>0.214</v>
      </c>
      <c r="G154" t="s">
        <v>294</v>
      </c>
      <c r="H154" t="str">
        <f t="shared" si="10"/>
        <v>PRIMARY_OPTIONAL</v>
      </c>
      <c r="I154" t="str">
        <f t="shared" si="11"/>
        <v>COURSE_ACTIVE</v>
      </c>
      <c r="J154" s="4">
        <f t="shared" si="12"/>
        <v>0.214</v>
      </c>
      <c r="K154" t="str">
        <f t="shared" si="13"/>
        <v>NOT REQUIRED</v>
      </c>
      <c r="L154" t="str">
        <f t="shared" si="14"/>
        <v/>
      </c>
    </row>
    <row r="155" spans="1:12" x14ac:dyDescent="0.25">
      <c r="A155" t="s">
        <v>264</v>
      </c>
      <c r="B155" t="s">
        <v>452</v>
      </c>
      <c r="C155">
        <v>6</v>
      </c>
      <c r="D155">
        <v>0</v>
      </c>
      <c r="E155">
        <v>6</v>
      </c>
      <c r="F155" s="2">
        <v>0</v>
      </c>
      <c r="G155" t="s">
        <v>294</v>
      </c>
      <c r="H155" t="str">
        <f t="shared" si="10"/>
        <v>OPTIONAL_ONLY</v>
      </c>
      <c r="I155" t="str">
        <f t="shared" si="11"/>
        <v>COURSE_ACTIVE</v>
      </c>
      <c r="J155" s="4">
        <f t="shared" si="12"/>
        <v>0</v>
      </c>
      <c r="K155" t="str">
        <f t="shared" si="13"/>
        <v>NOT REQUIRED</v>
      </c>
      <c r="L155" t="str">
        <f t="shared" si="14"/>
        <v/>
      </c>
    </row>
    <row r="156" spans="1:12" x14ac:dyDescent="0.25">
      <c r="A156" t="s">
        <v>264</v>
      </c>
      <c r="B156" t="s">
        <v>453</v>
      </c>
      <c r="C156">
        <v>30</v>
      </c>
      <c r="D156">
        <v>3</v>
      </c>
      <c r="E156">
        <v>33</v>
      </c>
      <c r="F156" s="2">
        <v>9.0999999999999998E-2</v>
      </c>
      <c r="G156" t="s">
        <v>294</v>
      </c>
      <c r="H156" t="str">
        <f t="shared" si="10"/>
        <v>OPTIONAL_ONLY</v>
      </c>
      <c r="I156" t="str">
        <f t="shared" si="11"/>
        <v>COURSE_ACTIVE</v>
      </c>
      <c r="J156" s="4">
        <f t="shared" si="12"/>
        <v>9.0999999999999998E-2</v>
      </c>
      <c r="K156" t="str">
        <f t="shared" si="13"/>
        <v>NOT REQUIRED</v>
      </c>
      <c r="L156" t="str">
        <f t="shared" si="14"/>
        <v/>
      </c>
    </row>
    <row r="157" spans="1:12" x14ac:dyDescent="0.25">
      <c r="A157" t="s">
        <v>264</v>
      </c>
      <c r="B157" t="s">
        <v>454</v>
      </c>
      <c r="C157">
        <v>3</v>
      </c>
      <c r="D157">
        <v>0</v>
      </c>
      <c r="E157">
        <v>3</v>
      </c>
      <c r="F157" s="2">
        <v>0</v>
      </c>
      <c r="G157" t="s">
        <v>294</v>
      </c>
      <c r="H157" t="str">
        <f t="shared" si="10"/>
        <v>OPTIONAL_ONLY</v>
      </c>
      <c r="I157" t="str">
        <f t="shared" si="11"/>
        <v>COURSE_ACTIVE</v>
      </c>
      <c r="J157" s="4">
        <f t="shared" si="12"/>
        <v>0</v>
      </c>
      <c r="K157" t="str">
        <f t="shared" si="13"/>
        <v>NOT REQUIRED</v>
      </c>
      <c r="L157" t="str">
        <f t="shared" si="14"/>
        <v/>
      </c>
    </row>
    <row r="158" spans="1:12" x14ac:dyDescent="0.25">
      <c r="A158" t="s">
        <v>264</v>
      </c>
      <c r="B158" t="s">
        <v>455</v>
      </c>
      <c r="C158">
        <v>11</v>
      </c>
      <c r="D158">
        <v>1</v>
      </c>
      <c r="E158">
        <v>12</v>
      </c>
      <c r="F158" s="2">
        <v>8.3000000000000004E-2</v>
      </c>
      <c r="G158" t="s">
        <v>294</v>
      </c>
      <c r="H158" t="str">
        <f t="shared" si="10"/>
        <v>OPTIONAL_ONLY</v>
      </c>
      <c r="I158" t="str">
        <f t="shared" si="11"/>
        <v>COURSE_ACTIVE</v>
      </c>
      <c r="J158" s="4">
        <f t="shared" si="12"/>
        <v>8.3000000000000004E-2</v>
      </c>
      <c r="K158" t="str">
        <f t="shared" si="13"/>
        <v>NOT REQUIRED</v>
      </c>
      <c r="L158" t="str">
        <f t="shared" si="14"/>
        <v/>
      </c>
    </row>
    <row r="159" spans="1:12" x14ac:dyDescent="0.25">
      <c r="A159" t="s">
        <v>264</v>
      </c>
      <c r="B159" t="s">
        <v>456</v>
      </c>
      <c r="C159">
        <v>5</v>
      </c>
      <c r="D159">
        <v>1</v>
      </c>
      <c r="E159">
        <v>6</v>
      </c>
      <c r="F159" s="2">
        <v>0.16700000000000001</v>
      </c>
      <c r="G159" t="s">
        <v>294</v>
      </c>
      <c r="H159" t="str">
        <f t="shared" si="10"/>
        <v>OPTIONAL_ONLY</v>
      </c>
      <c r="I159" t="str">
        <f t="shared" si="11"/>
        <v>COURSE_ACTIVE</v>
      </c>
      <c r="J159" s="4">
        <f t="shared" si="12"/>
        <v>0.16700000000000001</v>
      </c>
      <c r="K159" t="str">
        <f t="shared" si="13"/>
        <v>NOT REQUIRED</v>
      </c>
      <c r="L159" t="str">
        <f t="shared" si="14"/>
        <v/>
      </c>
    </row>
    <row r="160" spans="1:12" x14ac:dyDescent="0.25">
      <c r="A160" t="s">
        <v>264</v>
      </c>
      <c r="B160" t="s">
        <v>457</v>
      </c>
      <c r="C160">
        <v>52</v>
      </c>
      <c r="D160">
        <v>3</v>
      </c>
      <c r="E160">
        <v>55</v>
      </c>
      <c r="F160" s="2">
        <v>5.5E-2</v>
      </c>
      <c r="G160" t="s">
        <v>294</v>
      </c>
      <c r="H160" t="str">
        <f t="shared" si="10"/>
        <v>PRIMARY_OPTIONAL</v>
      </c>
      <c r="I160" t="str">
        <f t="shared" si="11"/>
        <v>COURSE_ACTIVE</v>
      </c>
      <c r="J160" s="4">
        <f t="shared" si="12"/>
        <v>5.5E-2</v>
      </c>
      <c r="K160" t="str">
        <f t="shared" si="13"/>
        <v>NOT REQUIRED</v>
      </c>
      <c r="L160" t="str">
        <f t="shared" si="14"/>
        <v/>
      </c>
    </row>
    <row r="161" spans="1:12" x14ac:dyDescent="0.25">
      <c r="A161" t="s">
        <v>264</v>
      </c>
      <c r="B161" t="s">
        <v>458</v>
      </c>
      <c r="C161">
        <v>15</v>
      </c>
      <c r="D161">
        <v>0</v>
      </c>
      <c r="E161">
        <v>15</v>
      </c>
      <c r="F161" s="2">
        <v>0</v>
      </c>
      <c r="G161" t="s">
        <v>294</v>
      </c>
      <c r="H161" t="str">
        <f t="shared" si="10"/>
        <v>PRIMARY_OPTIONAL</v>
      </c>
      <c r="I161" t="str">
        <f t="shared" si="11"/>
        <v>COURSE_ACTIVE</v>
      </c>
      <c r="J161" s="4">
        <f t="shared" si="12"/>
        <v>0</v>
      </c>
      <c r="K161" t="str">
        <f t="shared" si="13"/>
        <v>NOT REQUIRED</v>
      </c>
      <c r="L161" t="str">
        <f t="shared" si="14"/>
        <v/>
      </c>
    </row>
    <row r="162" spans="1:12" x14ac:dyDescent="0.25">
      <c r="A162" t="s">
        <v>264</v>
      </c>
      <c r="B162" t="s">
        <v>459</v>
      </c>
      <c r="C162">
        <v>29</v>
      </c>
      <c r="D162">
        <v>0</v>
      </c>
      <c r="E162">
        <v>29</v>
      </c>
      <c r="F162" s="2">
        <v>0</v>
      </c>
      <c r="G162" t="s">
        <v>294</v>
      </c>
      <c r="H162" t="str">
        <f t="shared" si="10"/>
        <v>PRIMARY_OPTIONAL</v>
      </c>
      <c r="I162" t="str">
        <f t="shared" si="11"/>
        <v>COURSE_ACTIVE</v>
      </c>
      <c r="J162" s="4">
        <f t="shared" si="12"/>
        <v>0</v>
      </c>
      <c r="K162" t="str">
        <f t="shared" si="13"/>
        <v>NOT REQUIRED</v>
      </c>
      <c r="L162" t="str">
        <f t="shared" si="14"/>
        <v/>
      </c>
    </row>
    <row r="163" spans="1:12" x14ac:dyDescent="0.25">
      <c r="A163" t="s">
        <v>274</v>
      </c>
      <c r="B163" t="s">
        <v>460</v>
      </c>
      <c r="C163">
        <v>13</v>
      </c>
      <c r="D163">
        <v>2</v>
      </c>
      <c r="E163">
        <v>15</v>
      </c>
      <c r="F163" s="2">
        <v>0.13300000000000001</v>
      </c>
      <c r="G163" t="s">
        <v>294</v>
      </c>
      <c r="H163" t="str">
        <f t="shared" si="10"/>
        <v>NOT MAJOR</v>
      </c>
      <c r="I163" t="str">
        <f t="shared" si="11"/>
        <v>NOT MAJOR</v>
      </c>
      <c r="J163" s="4">
        <f t="shared" si="12"/>
        <v>0.13300000000000001</v>
      </c>
      <c r="K163" t="str">
        <f t="shared" si="13"/>
        <v>NOT REQUIRED</v>
      </c>
      <c r="L163" t="str">
        <f t="shared" si="14"/>
        <v/>
      </c>
    </row>
    <row r="164" spans="1:12" x14ac:dyDescent="0.25">
      <c r="A164" t="s">
        <v>274</v>
      </c>
      <c r="B164" t="s">
        <v>461</v>
      </c>
      <c r="C164">
        <v>1</v>
      </c>
      <c r="D164">
        <v>3</v>
      </c>
      <c r="E164">
        <v>4</v>
      </c>
      <c r="F164" s="2">
        <v>0.75</v>
      </c>
      <c r="G164" t="s">
        <v>243</v>
      </c>
      <c r="H164" t="str">
        <f t="shared" si="10"/>
        <v>PRIMARY_ONLY</v>
      </c>
      <c r="I164" t="str">
        <f t="shared" si="11"/>
        <v>COURSE_ACTIVE</v>
      </c>
      <c r="J164" s="4">
        <f t="shared" si="12"/>
        <v>0.75</v>
      </c>
      <c r="K164" t="str">
        <f t="shared" si="13"/>
        <v>REVIEW</v>
      </c>
      <c r="L164" t="str">
        <f t="shared" si="14"/>
        <v>CHECK</v>
      </c>
    </row>
    <row r="165" spans="1:12" x14ac:dyDescent="0.25">
      <c r="A165" t="s">
        <v>274</v>
      </c>
      <c r="B165" t="s">
        <v>462</v>
      </c>
      <c r="C165">
        <v>10</v>
      </c>
      <c r="D165">
        <v>0</v>
      </c>
      <c r="E165">
        <v>10</v>
      </c>
      <c r="F165" s="2">
        <v>0</v>
      </c>
      <c r="G165" t="s">
        <v>294</v>
      </c>
      <c r="H165" t="str">
        <f t="shared" si="10"/>
        <v>PRIMARY_ONLY</v>
      </c>
      <c r="I165" t="str">
        <f t="shared" si="11"/>
        <v>COURSE_ACTIVE</v>
      </c>
      <c r="J165" s="4">
        <f t="shared" si="12"/>
        <v>0</v>
      </c>
      <c r="K165" t="str">
        <f t="shared" si="13"/>
        <v>NOT REQUIRED</v>
      </c>
      <c r="L165" t="str">
        <f t="shared" si="14"/>
        <v/>
      </c>
    </row>
    <row r="166" spans="1:12" x14ac:dyDescent="0.25">
      <c r="A166" t="s">
        <v>274</v>
      </c>
      <c r="B166" t="s">
        <v>463</v>
      </c>
      <c r="C166">
        <v>2</v>
      </c>
      <c r="D166">
        <v>0</v>
      </c>
      <c r="E166">
        <v>2</v>
      </c>
      <c r="F166" s="2">
        <v>0</v>
      </c>
      <c r="G166" t="s">
        <v>294</v>
      </c>
      <c r="H166" t="str">
        <f t="shared" si="10"/>
        <v>PRIMARY_ONLY</v>
      </c>
      <c r="I166" t="str">
        <f t="shared" si="11"/>
        <v>COURSE_ACTIVE</v>
      </c>
      <c r="J166" s="4">
        <f t="shared" si="12"/>
        <v>0</v>
      </c>
      <c r="K166" t="str">
        <f t="shared" si="13"/>
        <v>NOT REQUIRED</v>
      </c>
      <c r="L166" t="str">
        <f t="shared" si="14"/>
        <v/>
      </c>
    </row>
    <row r="167" spans="1:12" x14ac:dyDescent="0.25">
      <c r="A167" t="s">
        <v>274</v>
      </c>
      <c r="B167" t="s">
        <v>464</v>
      </c>
      <c r="C167">
        <v>3</v>
      </c>
      <c r="D167">
        <v>1</v>
      </c>
      <c r="E167">
        <v>4</v>
      </c>
      <c r="F167" s="2">
        <v>0.25</v>
      </c>
      <c r="G167" t="s">
        <v>294</v>
      </c>
      <c r="H167" t="str">
        <f t="shared" si="10"/>
        <v>PRIMARY_ONLY</v>
      </c>
      <c r="I167" t="str">
        <f t="shared" si="11"/>
        <v>COURSE_ACTIVE</v>
      </c>
      <c r="J167" s="4">
        <f t="shared" si="12"/>
        <v>0.25</v>
      </c>
      <c r="K167" t="str">
        <f t="shared" si="13"/>
        <v>NOT REQUIRED</v>
      </c>
      <c r="L167" t="str">
        <f t="shared" si="14"/>
        <v/>
      </c>
    </row>
    <row r="168" spans="1:12" x14ac:dyDescent="0.25">
      <c r="A168" t="s">
        <v>274</v>
      </c>
      <c r="B168" t="s">
        <v>465</v>
      </c>
      <c r="C168">
        <v>3</v>
      </c>
      <c r="D168">
        <v>0</v>
      </c>
      <c r="E168">
        <v>3</v>
      </c>
      <c r="F168" s="2">
        <v>0</v>
      </c>
      <c r="G168" t="s">
        <v>294</v>
      </c>
      <c r="H168" t="str">
        <f t="shared" si="10"/>
        <v>PRIMARY_ONLY</v>
      </c>
      <c r="I168" t="str">
        <f t="shared" si="11"/>
        <v>COURSE_ACTIVE</v>
      </c>
      <c r="J168" s="4">
        <f t="shared" si="12"/>
        <v>0</v>
      </c>
      <c r="K168" t="str">
        <f t="shared" si="13"/>
        <v>NOT REQUIRED</v>
      </c>
      <c r="L168" t="str">
        <f t="shared" si="14"/>
        <v/>
      </c>
    </row>
    <row r="169" spans="1:12" x14ac:dyDescent="0.25">
      <c r="A169" t="s">
        <v>274</v>
      </c>
      <c r="B169" t="s">
        <v>466</v>
      </c>
      <c r="C169">
        <v>3</v>
      </c>
      <c r="D169">
        <v>0</v>
      </c>
      <c r="E169">
        <v>3</v>
      </c>
      <c r="F169" s="2">
        <v>0</v>
      </c>
      <c r="G169" t="s">
        <v>294</v>
      </c>
      <c r="H169" t="str">
        <f t="shared" si="10"/>
        <v>PRIMARY_ONLY</v>
      </c>
      <c r="I169" t="str">
        <f t="shared" si="11"/>
        <v>COURSE_ACTIVE</v>
      </c>
      <c r="J169" s="4">
        <f t="shared" si="12"/>
        <v>0</v>
      </c>
      <c r="K169" t="str">
        <f t="shared" si="13"/>
        <v>NOT REQUIRED</v>
      </c>
      <c r="L169" t="str">
        <f t="shared" si="14"/>
        <v/>
      </c>
    </row>
    <row r="170" spans="1:12" x14ac:dyDescent="0.25">
      <c r="A170" t="s">
        <v>274</v>
      </c>
      <c r="B170" t="s">
        <v>467</v>
      </c>
      <c r="C170">
        <v>3</v>
      </c>
      <c r="D170">
        <v>0</v>
      </c>
      <c r="E170">
        <v>3</v>
      </c>
      <c r="F170" s="2">
        <v>0</v>
      </c>
      <c r="G170" t="s">
        <v>294</v>
      </c>
      <c r="H170" t="str">
        <f t="shared" si="10"/>
        <v>PRIMARY_ONLY</v>
      </c>
      <c r="I170" t="str">
        <f t="shared" si="11"/>
        <v>COURSE_ACTIVE</v>
      </c>
      <c r="J170" s="4">
        <f t="shared" si="12"/>
        <v>0</v>
      </c>
      <c r="K170" t="str">
        <f t="shared" si="13"/>
        <v>NOT REQUIRED</v>
      </c>
      <c r="L170" t="str">
        <f t="shared" si="14"/>
        <v/>
      </c>
    </row>
    <row r="171" spans="1:12" x14ac:dyDescent="0.25">
      <c r="A171" t="s">
        <v>274</v>
      </c>
      <c r="B171" t="s">
        <v>468</v>
      </c>
      <c r="C171">
        <v>1</v>
      </c>
      <c r="D171">
        <v>0</v>
      </c>
      <c r="E171">
        <v>1</v>
      </c>
      <c r="F171" s="2">
        <v>0</v>
      </c>
      <c r="G171" t="s">
        <v>294</v>
      </c>
      <c r="H171" t="str">
        <f t="shared" si="10"/>
        <v>PRIMARY_ONLY</v>
      </c>
      <c r="I171" t="str">
        <f t="shared" si="11"/>
        <v>COURSE_ACTIVE</v>
      </c>
      <c r="J171" s="4">
        <f t="shared" si="12"/>
        <v>0</v>
      </c>
      <c r="K171" t="str">
        <f t="shared" si="13"/>
        <v>NOT REQUIRED</v>
      </c>
      <c r="L171" t="str">
        <f t="shared" si="14"/>
        <v/>
      </c>
    </row>
    <row r="172" spans="1:12" x14ac:dyDescent="0.25">
      <c r="A172" t="s">
        <v>274</v>
      </c>
      <c r="B172" t="s">
        <v>469</v>
      </c>
      <c r="C172">
        <v>9</v>
      </c>
      <c r="D172">
        <v>0</v>
      </c>
      <c r="E172">
        <v>9</v>
      </c>
      <c r="F172" s="2">
        <v>0</v>
      </c>
      <c r="G172" t="s">
        <v>294</v>
      </c>
      <c r="H172" t="str">
        <f t="shared" si="10"/>
        <v>PRIMARY_ONLY</v>
      </c>
      <c r="I172" t="str">
        <f t="shared" si="11"/>
        <v>COURSE_ACTIVE</v>
      </c>
      <c r="J172" s="4">
        <f t="shared" si="12"/>
        <v>0</v>
      </c>
      <c r="K172" t="str">
        <f t="shared" si="13"/>
        <v>NOT REQUIRED</v>
      </c>
      <c r="L172" t="str">
        <f t="shared" si="14"/>
        <v/>
      </c>
    </row>
    <row r="173" spans="1:12" x14ac:dyDescent="0.25">
      <c r="A173" t="s">
        <v>274</v>
      </c>
      <c r="B173" t="s">
        <v>470</v>
      </c>
      <c r="C173">
        <v>9</v>
      </c>
      <c r="D173">
        <v>0</v>
      </c>
      <c r="E173">
        <v>9</v>
      </c>
      <c r="F173" s="2">
        <v>0</v>
      </c>
      <c r="G173" t="s">
        <v>294</v>
      </c>
      <c r="H173" t="str">
        <f t="shared" si="10"/>
        <v>PRIMARY_ONLY</v>
      </c>
      <c r="I173" t="str">
        <f t="shared" si="11"/>
        <v>COURSE_ACTIVE</v>
      </c>
      <c r="J173" s="4">
        <f t="shared" si="12"/>
        <v>0</v>
      </c>
      <c r="K173" t="str">
        <f t="shared" si="13"/>
        <v>NOT REQUIRED</v>
      </c>
      <c r="L173" t="str">
        <f t="shared" si="14"/>
        <v/>
      </c>
    </row>
    <row r="174" spans="1:12" x14ac:dyDescent="0.25">
      <c r="A174" t="s">
        <v>274</v>
      </c>
      <c r="B174" t="s">
        <v>471</v>
      </c>
      <c r="C174">
        <v>0</v>
      </c>
      <c r="D174">
        <v>2</v>
      </c>
      <c r="E174">
        <v>2</v>
      </c>
      <c r="F174" s="2">
        <v>1</v>
      </c>
      <c r="G174" t="s">
        <v>243</v>
      </c>
      <c r="H174" t="str">
        <f t="shared" si="10"/>
        <v>NOT MAJOR</v>
      </c>
      <c r="I174" t="str">
        <f t="shared" si="11"/>
        <v>NOT MAJOR</v>
      </c>
      <c r="J174" s="4">
        <f t="shared" si="12"/>
        <v>1</v>
      </c>
      <c r="K174" t="str">
        <f t="shared" si="13"/>
        <v>REVIEW</v>
      </c>
      <c r="L174" t="str">
        <f t="shared" si="14"/>
        <v/>
      </c>
    </row>
    <row r="175" spans="1:12" x14ac:dyDescent="0.25">
      <c r="A175" t="s">
        <v>274</v>
      </c>
      <c r="B175" t="s">
        <v>1040</v>
      </c>
      <c r="C175">
        <v>3</v>
      </c>
      <c r="D175">
        <v>0</v>
      </c>
      <c r="E175">
        <v>3</v>
      </c>
      <c r="F175" s="2">
        <v>0</v>
      </c>
      <c r="G175" t="s">
        <v>294</v>
      </c>
      <c r="H175" t="str">
        <f t="shared" si="10"/>
        <v>PRIMARY_ONLY</v>
      </c>
      <c r="I175" t="str">
        <f t="shared" si="11"/>
        <v>COURSE_ACTIVE</v>
      </c>
      <c r="J175" s="4">
        <f t="shared" si="12"/>
        <v>0</v>
      </c>
      <c r="K175" t="str">
        <f t="shared" si="13"/>
        <v>NOT REQUIRED</v>
      </c>
      <c r="L175" t="str">
        <f t="shared" si="14"/>
        <v/>
      </c>
    </row>
    <row r="176" spans="1:12" x14ac:dyDescent="0.25">
      <c r="A176" t="s">
        <v>274</v>
      </c>
      <c r="B176" t="s">
        <v>1041</v>
      </c>
      <c r="C176">
        <v>3</v>
      </c>
      <c r="D176">
        <v>0</v>
      </c>
      <c r="E176">
        <v>3</v>
      </c>
      <c r="F176" s="2">
        <v>0</v>
      </c>
      <c r="G176" t="s">
        <v>294</v>
      </c>
      <c r="H176" t="str">
        <f t="shared" si="10"/>
        <v>PRIMARY_ONLY</v>
      </c>
      <c r="I176" t="str">
        <f t="shared" si="11"/>
        <v>COURSE_ACTIVE</v>
      </c>
      <c r="J176" s="4">
        <f t="shared" si="12"/>
        <v>0</v>
      </c>
      <c r="K176" t="str">
        <f t="shared" si="13"/>
        <v>NOT REQUIRED</v>
      </c>
      <c r="L176" t="str">
        <f t="shared" si="14"/>
        <v/>
      </c>
    </row>
    <row r="177" spans="1:12" x14ac:dyDescent="0.25">
      <c r="A177" t="s">
        <v>274</v>
      </c>
      <c r="B177" t="s">
        <v>472</v>
      </c>
      <c r="C177">
        <v>2</v>
      </c>
      <c r="D177">
        <v>1</v>
      </c>
      <c r="E177">
        <v>3</v>
      </c>
      <c r="F177" s="2">
        <v>0.33300000000000002</v>
      </c>
      <c r="G177" t="s">
        <v>294</v>
      </c>
      <c r="H177" t="str">
        <f t="shared" si="10"/>
        <v>PRIMARY_ONLY</v>
      </c>
      <c r="I177" t="str">
        <f t="shared" si="11"/>
        <v>COURSE_ACTIVE</v>
      </c>
      <c r="J177" s="4">
        <f t="shared" si="12"/>
        <v>0.33300000000000002</v>
      </c>
      <c r="K177" t="str">
        <f t="shared" si="13"/>
        <v>NOT REQUIRED</v>
      </c>
      <c r="L177" t="str">
        <f t="shared" si="14"/>
        <v/>
      </c>
    </row>
    <row r="178" spans="1:12" x14ac:dyDescent="0.25">
      <c r="A178" t="s">
        <v>274</v>
      </c>
      <c r="B178" t="s">
        <v>473</v>
      </c>
      <c r="C178">
        <v>3</v>
      </c>
      <c r="D178">
        <v>1</v>
      </c>
      <c r="E178">
        <v>4</v>
      </c>
      <c r="F178" s="2">
        <v>0.25</v>
      </c>
      <c r="G178" t="s">
        <v>294</v>
      </c>
      <c r="H178" t="str">
        <f t="shared" si="10"/>
        <v>PRIMARY_ONLY</v>
      </c>
      <c r="I178" t="str">
        <f t="shared" si="11"/>
        <v>COURSE_ACTIVE</v>
      </c>
      <c r="J178" s="4">
        <f t="shared" si="12"/>
        <v>0.25</v>
      </c>
      <c r="K178" t="str">
        <f t="shared" si="13"/>
        <v>NOT REQUIRED</v>
      </c>
      <c r="L178" t="str">
        <f t="shared" si="14"/>
        <v/>
      </c>
    </row>
    <row r="179" spans="1:12" x14ac:dyDescent="0.25">
      <c r="A179" t="s">
        <v>274</v>
      </c>
      <c r="B179" t="s">
        <v>474</v>
      </c>
      <c r="C179">
        <v>2</v>
      </c>
      <c r="D179">
        <v>1</v>
      </c>
      <c r="E179">
        <v>3</v>
      </c>
      <c r="F179" s="2">
        <v>0.33300000000000002</v>
      </c>
      <c r="G179" t="s">
        <v>294</v>
      </c>
      <c r="H179" t="str">
        <f t="shared" si="10"/>
        <v>PRIMARY_ONLY</v>
      </c>
      <c r="I179" t="str">
        <f t="shared" si="11"/>
        <v>COURSE_ACTIVE</v>
      </c>
      <c r="J179" s="4">
        <f t="shared" si="12"/>
        <v>0.33300000000000002</v>
      </c>
      <c r="K179" t="str">
        <f t="shared" si="13"/>
        <v>NOT REQUIRED</v>
      </c>
      <c r="L179" t="str">
        <f t="shared" si="14"/>
        <v/>
      </c>
    </row>
    <row r="180" spans="1:12" x14ac:dyDescent="0.25">
      <c r="A180" t="s">
        <v>274</v>
      </c>
      <c r="B180" t="s">
        <v>475</v>
      </c>
      <c r="C180">
        <v>6</v>
      </c>
      <c r="D180">
        <v>0</v>
      </c>
      <c r="E180">
        <v>6</v>
      </c>
      <c r="F180" s="2">
        <v>0</v>
      </c>
      <c r="G180" t="s">
        <v>294</v>
      </c>
      <c r="H180" t="str">
        <f t="shared" si="10"/>
        <v>PRIMARY_ONLY</v>
      </c>
      <c r="I180" t="str">
        <f t="shared" si="11"/>
        <v>COURSE_ACTIVE</v>
      </c>
      <c r="J180" s="4">
        <f t="shared" si="12"/>
        <v>0</v>
      </c>
      <c r="K180" t="str">
        <f t="shared" si="13"/>
        <v>NOT REQUIRED</v>
      </c>
      <c r="L180" t="str">
        <f t="shared" si="14"/>
        <v/>
      </c>
    </row>
    <row r="181" spans="1:12" x14ac:dyDescent="0.25">
      <c r="A181" t="s">
        <v>274</v>
      </c>
      <c r="B181" t="s">
        <v>476</v>
      </c>
      <c r="C181">
        <v>3</v>
      </c>
      <c r="D181">
        <v>0</v>
      </c>
      <c r="E181">
        <v>3</v>
      </c>
      <c r="F181" s="2">
        <v>0</v>
      </c>
      <c r="G181" t="s">
        <v>294</v>
      </c>
      <c r="H181" t="str">
        <f t="shared" si="10"/>
        <v>PRIMARY_ONLY</v>
      </c>
      <c r="I181" t="str">
        <f t="shared" si="11"/>
        <v>COURSE_ACTIVE</v>
      </c>
      <c r="J181" s="4">
        <f t="shared" si="12"/>
        <v>0</v>
      </c>
      <c r="K181" t="str">
        <f t="shared" si="13"/>
        <v>NOT REQUIRED</v>
      </c>
      <c r="L181" t="str">
        <f t="shared" si="14"/>
        <v/>
      </c>
    </row>
    <row r="182" spans="1:12" x14ac:dyDescent="0.25">
      <c r="A182" t="s">
        <v>274</v>
      </c>
      <c r="B182" t="s">
        <v>477</v>
      </c>
      <c r="C182">
        <v>3</v>
      </c>
      <c r="D182">
        <v>0</v>
      </c>
      <c r="E182">
        <v>3</v>
      </c>
      <c r="F182" s="2">
        <v>0</v>
      </c>
      <c r="G182" t="s">
        <v>294</v>
      </c>
      <c r="H182" t="str">
        <f t="shared" si="10"/>
        <v>PRIMARY_ONLY</v>
      </c>
      <c r="I182" t="str">
        <f t="shared" si="11"/>
        <v>COURSE_ACTIVE</v>
      </c>
      <c r="J182" s="4">
        <f t="shared" si="12"/>
        <v>0</v>
      </c>
      <c r="K182" t="str">
        <f t="shared" si="13"/>
        <v>NOT REQUIRED</v>
      </c>
      <c r="L182" t="str">
        <f t="shared" si="14"/>
        <v/>
      </c>
    </row>
    <row r="183" spans="1:12" x14ac:dyDescent="0.25">
      <c r="A183" t="s">
        <v>274</v>
      </c>
      <c r="B183" t="s">
        <v>478</v>
      </c>
      <c r="C183">
        <v>3</v>
      </c>
      <c r="D183">
        <v>0</v>
      </c>
      <c r="E183">
        <v>3</v>
      </c>
      <c r="F183" s="2">
        <v>0</v>
      </c>
      <c r="G183" t="s">
        <v>294</v>
      </c>
      <c r="H183" t="str">
        <f t="shared" si="10"/>
        <v>PRIMARY_ONLY</v>
      </c>
      <c r="I183" t="str">
        <f t="shared" si="11"/>
        <v>COURSE_ACTIVE</v>
      </c>
      <c r="J183" s="4">
        <f t="shared" si="12"/>
        <v>0</v>
      </c>
      <c r="K183" t="str">
        <f t="shared" si="13"/>
        <v>NOT REQUIRED</v>
      </c>
      <c r="L183" t="str">
        <f t="shared" si="14"/>
        <v/>
      </c>
    </row>
    <row r="184" spans="1:12" x14ac:dyDescent="0.25">
      <c r="A184" t="s">
        <v>274</v>
      </c>
      <c r="B184" t="s">
        <v>479</v>
      </c>
      <c r="C184">
        <v>20</v>
      </c>
      <c r="D184">
        <v>3</v>
      </c>
      <c r="E184">
        <v>23</v>
      </c>
      <c r="F184" s="2">
        <v>0.13</v>
      </c>
      <c r="G184" t="s">
        <v>294</v>
      </c>
      <c r="H184" t="str">
        <f t="shared" si="10"/>
        <v>PRIMARY_ONLY</v>
      </c>
      <c r="I184" t="str">
        <f t="shared" si="11"/>
        <v>COURSE_ACTIVE</v>
      </c>
      <c r="J184" s="4">
        <f t="shared" si="12"/>
        <v>0.13</v>
      </c>
      <c r="K184" t="str">
        <f t="shared" si="13"/>
        <v>NOT REQUIRED</v>
      </c>
      <c r="L184" t="str">
        <f t="shared" si="14"/>
        <v/>
      </c>
    </row>
    <row r="185" spans="1:12" x14ac:dyDescent="0.25">
      <c r="A185" t="s">
        <v>274</v>
      </c>
      <c r="B185" t="s">
        <v>480</v>
      </c>
      <c r="C185">
        <v>3</v>
      </c>
      <c r="D185">
        <v>1</v>
      </c>
      <c r="E185">
        <v>4</v>
      </c>
      <c r="F185" s="2">
        <v>0.25</v>
      </c>
      <c r="G185" t="s">
        <v>294</v>
      </c>
      <c r="H185" t="str">
        <f t="shared" si="10"/>
        <v>PRIMARY_ONLY</v>
      </c>
      <c r="I185" t="str">
        <f t="shared" si="11"/>
        <v>COURSE_ACTIVE</v>
      </c>
      <c r="J185" s="4">
        <f t="shared" si="12"/>
        <v>0.25</v>
      </c>
      <c r="K185" t="str">
        <f t="shared" si="13"/>
        <v>NOT REQUIRED</v>
      </c>
      <c r="L185" t="str">
        <f t="shared" si="14"/>
        <v/>
      </c>
    </row>
    <row r="186" spans="1:12" x14ac:dyDescent="0.25">
      <c r="A186" t="s">
        <v>274</v>
      </c>
      <c r="B186" t="s">
        <v>481</v>
      </c>
      <c r="C186">
        <v>3</v>
      </c>
      <c r="D186">
        <v>0</v>
      </c>
      <c r="E186">
        <v>3</v>
      </c>
      <c r="F186" s="2">
        <v>0</v>
      </c>
      <c r="G186" t="s">
        <v>294</v>
      </c>
      <c r="H186" t="str">
        <f t="shared" si="10"/>
        <v>PRIMARY_ONLY</v>
      </c>
      <c r="I186" t="str">
        <f t="shared" si="11"/>
        <v>COURSE_ACTIVE</v>
      </c>
      <c r="J186" s="4">
        <f t="shared" si="12"/>
        <v>0</v>
      </c>
      <c r="K186" t="str">
        <f t="shared" si="13"/>
        <v>NOT REQUIRED</v>
      </c>
      <c r="L186" t="str">
        <f t="shared" si="14"/>
        <v/>
      </c>
    </row>
    <row r="187" spans="1:12" x14ac:dyDescent="0.25">
      <c r="A187" t="s">
        <v>274</v>
      </c>
      <c r="B187" t="s">
        <v>482</v>
      </c>
      <c r="C187">
        <v>25</v>
      </c>
      <c r="D187">
        <v>2</v>
      </c>
      <c r="E187">
        <v>27</v>
      </c>
      <c r="F187" s="2">
        <v>7.3999999999999996E-2</v>
      </c>
      <c r="G187" t="s">
        <v>294</v>
      </c>
      <c r="H187" t="str">
        <f t="shared" si="10"/>
        <v>PRIMARY_OPTIONAL</v>
      </c>
      <c r="I187" t="str">
        <f t="shared" si="11"/>
        <v>COURSE_ACTIVE</v>
      </c>
      <c r="J187" s="4">
        <f t="shared" si="12"/>
        <v>7.3999999999999996E-2</v>
      </c>
      <c r="K187" t="str">
        <f t="shared" si="13"/>
        <v>NOT REQUIRED</v>
      </c>
      <c r="L187" t="str">
        <f t="shared" si="14"/>
        <v/>
      </c>
    </row>
    <row r="188" spans="1:12" x14ac:dyDescent="0.25">
      <c r="A188" t="s">
        <v>274</v>
      </c>
      <c r="B188" t="s">
        <v>483</v>
      </c>
      <c r="C188">
        <v>13</v>
      </c>
      <c r="D188">
        <v>2</v>
      </c>
      <c r="E188">
        <v>15</v>
      </c>
      <c r="F188" s="2">
        <v>0.13300000000000001</v>
      </c>
      <c r="G188" t="s">
        <v>294</v>
      </c>
      <c r="H188" t="str">
        <f t="shared" si="10"/>
        <v>PRIMARY_ONLY</v>
      </c>
      <c r="I188" t="str">
        <f t="shared" si="11"/>
        <v>COURSE_ACTIVE</v>
      </c>
      <c r="J188" s="4">
        <f t="shared" si="12"/>
        <v>0.13300000000000001</v>
      </c>
      <c r="K188" t="str">
        <f t="shared" si="13"/>
        <v>NOT REQUIRED</v>
      </c>
      <c r="L188" t="str">
        <f t="shared" si="14"/>
        <v/>
      </c>
    </row>
    <row r="189" spans="1:12" x14ac:dyDescent="0.25">
      <c r="A189" t="s">
        <v>274</v>
      </c>
      <c r="B189" t="s">
        <v>484</v>
      </c>
      <c r="C189">
        <v>13</v>
      </c>
      <c r="D189">
        <v>4</v>
      </c>
      <c r="E189">
        <v>17</v>
      </c>
      <c r="F189" s="2">
        <v>0.23499999999999999</v>
      </c>
      <c r="G189" t="s">
        <v>294</v>
      </c>
      <c r="H189" t="str">
        <f t="shared" si="10"/>
        <v>NOT MAJOR</v>
      </c>
      <c r="I189" t="str">
        <f t="shared" si="11"/>
        <v>NOT MAJOR</v>
      </c>
      <c r="J189" s="4">
        <f t="shared" si="12"/>
        <v>0.23499999999999999</v>
      </c>
      <c r="K189" t="str">
        <f t="shared" si="13"/>
        <v>NOT REQUIRED</v>
      </c>
      <c r="L189" t="str">
        <f t="shared" si="14"/>
        <v/>
      </c>
    </row>
    <row r="190" spans="1:12" x14ac:dyDescent="0.25">
      <c r="A190" t="s">
        <v>274</v>
      </c>
      <c r="B190" t="s">
        <v>485</v>
      </c>
      <c r="C190">
        <v>9</v>
      </c>
      <c r="D190">
        <v>0</v>
      </c>
      <c r="E190">
        <v>9</v>
      </c>
      <c r="F190" s="2">
        <v>0</v>
      </c>
      <c r="G190" t="s">
        <v>294</v>
      </c>
      <c r="H190" t="str">
        <f t="shared" si="10"/>
        <v>NOT MAJOR</v>
      </c>
      <c r="I190" t="str">
        <f t="shared" si="11"/>
        <v>NOT MAJOR</v>
      </c>
      <c r="J190" s="4">
        <f t="shared" si="12"/>
        <v>0</v>
      </c>
      <c r="K190" t="str">
        <f t="shared" si="13"/>
        <v>NOT REQUIRED</v>
      </c>
      <c r="L190" t="str">
        <f t="shared" si="14"/>
        <v/>
      </c>
    </row>
    <row r="191" spans="1:12" x14ac:dyDescent="0.25">
      <c r="A191" t="s">
        <v>274</v>
      </c>
      <c r="B191" t="s">
        <v>486</v>
      </c>
      <c r="C191">
        <v>43</v>
      </c>
      <c r="D191">
        <v>7</v>
      </c>
      <c r="E191">
        <v>50</v>
      </c>
      <c r="F191" s="2">
        <v>0.14000000000000001</v>
      </c>
      <c r="G191" t="s">
        <v>294</v>
      </c>
      <c r="H191" t="str">
        <f t="shared" si="10"/>
        <v>PRIMARY_OPTIONAL</v>
      </c>
      <c r="I191" t="str">
        <f t="shared" si="11"/>
        <v>COURSE_ACTIVE</v>
      </c>
      <c r="J191" s="4">
        <f t="shared" si="12"/>
        <v>0.14000000000000001</v>
      </c>
      <c r="K191" t="str">
        <f t="shared" si="13"/>
        <v>NOT REQUIRED</v>
      </c>
      <c r="L191" t="str">
        <f t="shared" si="14"/>
        <v/>
      </c>
    </row>
    <row r="192" spans="1:12" x14ac:dyDescent="0.25">
      <c r="A192" t="s">
        <v>274</v>
      </c>
      <c r="B192" t="s">
        <v>487</v>
      </c>
      <c r="C192">
        <v>35</v>
      </c>
      <c r="D192">
        <v>7</v>
      </c>
      <c r="E192">
        <v>42</v>
      </c>
      <c r="F192" s="2">
        <v>0.16700000000000001</v>
      </c>
      <c r="G192" t="s">
        <v>294</v>
      </c>
      <c r="H192" t="str">
        <f t="shared" si="10"/>
        <v>PRIMARY_OPTIONAL</v>
      </c>
      <c r="I192" t="str">
        <f t="shared" si="11"/>
        <v>COURSE_ACTIVE</v>
      </c>
      <c r="J192" s="4">
        <f t="shared" si="12"/>
        <v>0.16700000000000001</v>
      </c>
      <c r="K192" t="str">
        <f t="shared" si="13"/>
        <v>NOT REQUIRED</v>
      </c>
      <c r="L192" t="str">
        <f t="shared" si="14"/>
        <v/>
      </c>
    </row>
    <row r="193" spans="1:12" x14ac:dyDescent="0.25">
      <c r="A193" t="s">
        <v>274</v>
      </c>
      <c r="B193" t="s">
        <v>488</v>
      </c>
      <c r="C193">
        <v>7</v>
      </c>
      <c r="D193">
        <v>1</v>
      </c>
      <c r="E193">
        <v>8</v>
      </c>
      <c r="F193" s="2">
        <v>0.125</v>
      </c>
      <c r="G193" t="s">
        <v>294</v>
      </c>
      <c r="H193" t="str">
        <f t="shared" si="10"/>
        <v>PRIMARY_ONLY</v>
      </c>
      <c r="I193" t="str">
        <f t="shared" si="11"/>
        <v>COURSE_ACTIVE</v>
      </c>
      <c r="J193" s="4">
        <f t="shared" si="12"/>
        <v>0.125</v>
      </c>
      <c r="K193" t="str">
        <f t="shared" si="13"/>
        <v>NOT REQUIRED</v>
      </c>
      <c r="L193" t="str">
        <f t="shared" si="14"/>
        <v/>
      </c>
    </row>
    <row r="194" spans="1:12" x14ac:dyDescent="0.25">
      <c r="A194" t="s">
        <v>274</v>
      </c>
      <c r="B194" t="s">
        <v>489</v>
      </c>
      <c r="C194">
        <v>5</v>
      </c>
      <c r="D194">
        <v>0</v>
      </c>
      <c r="E194">
        <v>5</v>
      </c>
      <c r="F194" s="2">
        <v>0</v>
      </c>
      <c r="G194" t="s">
        <v>294</v>
      </c>
      <c r="H194" t="str">
        <f t="shared" ref="H194:H257" si="15">IFERROR(VLOOKUP(B194, IND_1A, 5, FALSE), "NOT MAJOR")</f>
        <v>NOT MAJOR</v>
      </c>
      <c r="I194" t="str">
        <f t="shared" ref="I194:I257" si="16">IFERROR(VLOOKUP(B194, IND_1A, 6, FALSE), "NOT MAJOR")</f>
        <v>NOT MAJOR</v>
      </c>
      <c r="J194" s="4">
        <f t="shared" si="12"/>
        <v>0</v>
      </c>
      <c r="K194" t="str">
        <f t="shared" si="13"/>
        <v>NOT REQUIRED</v>
      </c>
      <c r="L194" t="str">
        <f t="shared" si="14"/>
        <v/>
      </c>
    </row>
    <row r="195" spans="1:12" x14ac:dyDescent="0.25">
      <c r="A195" t="s">
        <v>265</v>
      </c>
      <c r="B195" t="s">
        <v>490</v>
      </c>
      <c r="C195">
        <v>3</v>
      </c>
      <c r="D195">
        <v>0</v>
      </c>
      <c r="E195">
        <v>3</v>
      </c>
      <c r="F195" s="2">
        <v>0</v>
      </c>
      <c r="G195" t="s">
        <v>294</v>
      </c>
      <c r="H195" t="str">
        <f t="shared" si="15"/>
        <v>PRIMARY_OPTIONAL</v>
      </c>
      <c r="I195" t="str">
        <f t="shared" si="16"/>
        <v>COURSE_ACTIVE</v>
      </c>
      <c r="J195" s="4">
        <f t="shared" ref="J195:J258" si="17">F195</f>
        <v>0</v>
      </c>
      <c r="K195" t="str">
        <f t="shared" ref="K195:K258" si="18">G195</f>
        <v>NOT REQUIRED</v>
      </c>
      <c r="L195" t="str">
        <f t="shared" ref="L195:L258" si="19">IF(AND(H195&lt;&gt;"NOT MAJOR",K195="REVIEW"),"CHECK","")</f>
        <v/>
      </c>
    </row>
    <row r="196" spans="1:12" x14ac:dyDescent="0.25">
      <c r="A196" t="s">
        <v>265</v>
      </c>
      <c r="B196" t="s">
        <v>491</v>
      </c>
      <c r="C196">
        <v>3</v>
      </c>
      <c r="D196">
        <v>0</v>
      </c>
      <c r="E196">
        <v>3</v>
      </c>
      <c r="F196" s="2">
        <v>0</v>
      </c>
      <c r="G196" t="s">
        <v>294</v>
      </c>
      <c r="H196" t="str">
        <f t="shared" si="15"/>
        <v>PRIMARY_OPTIONAL</v>
      </c>
      <c r="I196" t="str">
        <f t="shared" si="16"/>
        <v>COURSE_ACTIVE</v>
      </c>
      <c r="J196" s="4">
        <f t="shared" si="17"/>
        <v>0</v>
      </c>
      <c r="K196" t="str">
        <f t="shared" si="18"/>
        <v>NOT REQUIRED</v>
      </c>
      <c r="L196" t="str">
        <f t="shared" si="19"/>
        <v/>
      </c>
    </row>
    <row r="197" spans="1:12" x14ac:dyDescent="0.25">
      <c r="A197" t="s">
        <v>265</v>
      </c>
      <c r="B197" t="s">
        <v>492</v>
      </c>
      <c r="C197">
        <v>17</v>
      </c>
      <c r="D197">
        <v>3</v>
      </c>
      <c r="E197">
        <v>20</v>
      </c>
      <c r="F197" s="2">
        <v>0.15</v>
      </c>
      <c r="G197" t="s">
        <v>294</v>
      </c>
      <c r="H197" t="str">
        <f t="shared" si="15"/>
        <v>PRIMARY_OPTIONAL</v>
      </c>
      <c r="I197" t="str">
        <f t="shared" si="16"/>
        <v>COURSE_ACTIVE</v>
      </c>
      <c r="J197" s="4">
        <f t="shared" si="17"/>
        <v>0.15</v>
      </c>
      <c r="K197" t="str">
        <f t="shared" si="18"/>
        <v>NOT REQUIRED</v>
      </c>
      <c r="L197" t="str">
        <f t="shared" si="19"/>
        <v/>
      </c>
    </row>
    <row r="198" spans="1:12" x14ac:dyDescent="0.25">
      <c r="A198" t="s">
        <v>265</v>
      </c>
      <c r="B198" t="s">
        <v>493</v>
      </c>
      <c r="C198">
        <v>10</v>
      </c>
      <c r="D198">
        <v>2</v>
      </c>
      <c r="E198">
        <v>12</v>
      </c>
      <c r="F198" s="2">
        <v>0.16700000000000001</v>
      </c>
      <c r="G198" t="s">
        <v>294</v>
      </c>
      <c r="H198" t="str">
        <f t="shared" si="15"/>
        <v>PRIMARY_OPTIONAL</v>
      </c>
      <c r="I198" t="str">
        <f t="shared" si="16"/>
        <v>COURSE_ACTIVE</v>
      </c>
      <c r="J198" s="4">
        <f t="shared" si="17"/>
        <v>0.16700000000000001</v>
      </c>
      <c r="K198" t="str">
        <f t="shared" si="18"/>
        <v>NOT REQUIRED</v>
      </c>
      <c r="L198" t="str">
        <f t="shared" si="19"/>
        <v/>
      </c>
    </row>
    <row r="199" spans="1:12" x14ac:dyDescent="0.25">
      <c r="A199" t="s">
        <v>265</v>
      </c>
      <c r="B199" t="s">
        <v>494</v>
      </c>
      <c r="C199">
        <v>70</v>
      </c>
      <c r="D199">
        <v>10</v>
      </c>
      <c r="E199">
        <v>81</v>
      </c>
      <c r="F199" s="2">
        <v>0.123</v>
      </c>
      <c r="G199" t="s">
        <v>294</v>
      </c>
      <c r="H199" t="str">
        <f t="shared" si="15"/>
        <v>PRIMARY_OPTIONAL</v>
      </c>
      <c r="I199" t="str">
        <f t="shared" si="16"/>
        <v>COURSE_ACTIVE</v>
      </c>
      <c r="J199" s="4">
        <f t="shared" si="17"/>
        <v>0.123</v>
      </c>
      <c r="K199" t="str">
        <f t="shared" si="18"/>
        <v>NOT REQUIRED</v>
      </c>
      <c r="L199" t="str">
        <f t="shared" si="19"/>
        <v/>
      </c>
    </row>
    <row r="200" spans="1:12" x14ac:dyDescent="0.25">
      <c r="A200" t="s">
        <v>265</v>
      </c>
      <c r="B200" t="s">
        <v>495</v>
      </c>
      <c r="C200">
        <v>3</v>
      </c>
      <c r="D200">
        <v>0</v>
      </c>
      <c r="E200">
        <v>3</v>
      </c>
      <c r="F200" s="2">
        <v>0</v>
      </c>
      <c r="G200" t="s">
        <v>294</v>
      </c>
      <c r="H200" t="str">
        <f t="shared" si="15"/>
        <v>PRIMARY_OPTIONAL</v>
      </c>
      <c r="I200" t="str">
        <f t="shared" si="16"/>
        <v>COURSE_ACTIVE</v>
      </c>
      <c r="J200" s="4">
        <f t="shared" si="17"/>
        <v>0</v>
      </c>
      <c r="K200" t="str">
        <f t="shared" si="18"/>
        <v>NOT REQUIRED</v>
      </c>
      <c r="L200" t="str">
        <f t="shared" si="19"/>
        <v/>
      </c>
    </row>
    <row r="201" spans="1:12" x14ac:dyDescent="0.25">
      <c r="A201" t="s">
        <v>265</v>
      </c>
      <c r="B201" t="s">
        <v>496</v>
      </c>
      <c r="C201">
        <v>2</v>
      </c>
      <c r="D201">
        <v>1</v>
      </c>
      <c r="E201">
        <v>3</v>
      </c>
      <c r="F201" s="2">
        <v>0.33300000000000002</v>
      </c>
      <c r="G201" t="s">
        <v>294</v>
      </c>
      <c r="H201" t="str">
        <f t="shared" si="15"/>
        <v>OPTIONAL_ONLY</v>
      </c>
      <c r="I201" t="str">
        <f t="shared" si="16"/>
        <v>COURSE_ACTIVE</v>
      </c>
      <c r="J201" s="4">
        <f t="shared" si="17"/>
        <v>0.33300000000000002</v>
      </c>
      <c r="K201" t="str">
        <f t="shared" si="18"/>
        <v>NOT REQUIRED</v>
      </c>
      <c r="L201" t="str">
        <f t="shared" si="19"/>
        <v/>
      </c>
    </row>
    <row r="202" spans="1:12" x14ac:dyDescent="0.25">
      <c r="A202" t="s">
        <v>266</v>
      </c>
      <c r="B202" t="s">
        <v>497</v>
      </c>
      <c r="C202">
        <v>5</v>
      </c>
      <c r="D202">
        <v>3</v>
      </c>
      <c r="E202">
        <v>8</v>
      </c>
      <c r="F202" s="2">
        <v>0.375</v>
      </c>
      <c r="G202" t="s">
        <v>294</v>
      </c>
      <c r="H202" t="str">
        <f t="shared" si="15"/>
        <v>PRIMARY_ONLY</v>
      </c>
      <c r="I202" t="str">
        <f t="shared" si="16"/>
        <v>COURSE_ACTIVE</v>
      </c>
      <c r="J202" s="4">
        <f t="shared" si="17"/>
        <v>0.375</v>
      </c>
      <c r="K202" t="str">
        <f t="shared" si="18"/>
        <v>NOT REQUIRED</v>
      </c>
      <c r="L202" t="str">
        <f t="shared" si="19"/>
        <v/>
      </c>
    </row>
    <row r="203" spans="1:12" x14ac:dyDescent="0.25">
      <c r="A203" t="s">
        <v>266</v>
      </c>
      <c r="B203" t="s">
        <v>498</v>
      </c>
      <c r="C203">
        <v>2</v>
      </c>
      <c r="D203">
        <v>3</v>
      </c>
      <c r="E203">
        <v>5</v>
      </c>
      <c r="F203" s="2">
        <v>0.6</v>
      </c>
      <c r="G203" t="s">
        <v>243</v>
      </c>
      <c r="H203" t="str">
        <f t="shared" si="15"/>
        <v>PRIMARY_ONLY</v>
      </c>
      <c r="I203" t="str">
        <f t="shared" si="16"/>
        <v>COURSE_ACTIVE</v>
      </c>
      <c r="J203" s="4">
        <f t="shared" si="17"/>
        <v>0.6</v>
      </c>
      <c r="K203" t="str">
        <f t="shared" si="18"/>
        <v>REVIEW</v>
      </c>
      <c r="L203" t="str">
        <f t="shared" si="19"/>
        <v>CHECK</v>
      </c>
    </row>
    <row r="204" spans="1:12" x14ac:dyDescent="0.25">
      <c r="A204" t="s">
        <v>266</v>
      </c>
      <c r="B204" t="s">
        <v>499</v>
      </c>
      <c r="C204">
        <v>5</v>
      </c>
      <c r="D204">
        <v>6</v>
      </c>
      <c r="E204">
        <v>11</v>
      </c>
      <c r="F204" s="2">
        <v>0.54500000000000004</v>
      </c>
      <c r="G204" t="s">
        <v>243</v>
      </c>
      <c r="H204" t="str">
        <f t="shared" si="15"/>
        <v>PRIMARY_ONLY</v>
      </c>
      <c r="I204" t="str">
        <f t="shared" si="16"/>
        <v>COURSE_ACTIVE</v>
      </c>
      <c r="J204" s="4">
        <f t="shared" si="17"/>
        <v>0.54500000000000004</v>
      </c>
      <c r="K204" t="str">
        <f t="shared" si="18"/>
        <v>REVIEW</v>
      </c>
      <c r="L204" t="str">
        <f t="shared" si="19"/>
        <v>CHECK</v>
      </c>
    </row>
    <row r="205" spans="1:12" x14ac:dyDescent="0.25">
      <c r="A205" t="s">
        <v>266</v>
      </c>
      <c r="B205" t="s">
        <v>500</v>
      </c>
      <c r="C205">
        <v>1</v>
      </c>
      <c r="D205">
        <v>2</v>
      </c>
      <c r="E205">
        <v>3</v>
      </c>
      <c r="F205" s="2">
        <v>0.66700000000000004</v>
      </c>
      <c r="G205" t="s">
        <v>243</v>
      </c>
      <c r="H205" t="str">
        <f t="shared" si="15"/>
        <v>PRIMARY_ONLY</v>
      </c>
      <c r="I205" t="str">
        <f t="shared" si="16"/>
        <v>COURSE_ACTIVE</v>
      </c>
      <c r="J205" s="4">
        <f t="shared" si="17"/>
        <v>0.66700000000000004</v>
      </c>
      <c r="K205" t="str">
        <f t="shared" si="18"/>
        <v>REVIEW</v>
      </c>
      <c r="L205" t="str">
        <f t="shared" si="19"/>
        <v>CHECK</v>
      </c>
    </row>
    <row r="206" spans="1:12" x14ac:dyDescent="0.25">
      <c r="A206" t="s">
        <v>266</v>
      </c>
      <c r="B206" t="s">
        <v>501</v>
      </c>
      <c r="C206">
        <v>2</v>
      </c>
      <c r="D206">
        <v>1</v>
      </c>
      <c r="E206">
        <v>3</v>
      </c>
      <c r="F206" s="2">
        <v>0.33300000000000002</v>
      </c>
      <c r="G206" t="s">
        <v>294</v>
      </c>
      <c r="H206" t="str">
        <f t="shared" si="15"/>
        <v>PRIMARY_ONLY</v>
      </c>
      <c r="I206" t="str">
        <f t="shared" si="16"/>
        <v>COURSE_ACTIVE</v>
      </c>
      <c r="J206" s="4">
        <f t="shared" si="17"/>
        <v>0.33300000000000002</v>
      </c>
      <c r="K206" t="str">
        <f t="shared" si="18"/>
        <v>NOT REQUIRED</v>
      </c>
      <c r="L206" t="str">
        <f t="shared" si="19"/>
        <v/>
      </c>
    </row>
    <row r="207" spans="1:12" x14ac:dyDescent="0.25">
      <c r="A207" t="s">
        <v>266</v>
      </c>
      <c r="B207" t="s">
        <v>502</v>
      </c>
      <c r="C207">
        <v>1</v>
      </c>
      <c r="D207">
        <v>0</v>
      </c>
      <c r="E207">
        <v>1</v>
      </c>
      <c r="F207" s="2">
        <v>0</v>
      </c>
      <c r="G207" t="s">
        <v>294</v>
      </c>
      <c r="H207" t="str">
        <f t="shared" si="15"/>
        <v>PRIMARY_ONLY</v>
      </c>
      <c r="I207" t="str">
        <f t="shared" si="16"/>
        <v>COURSE_ACTIVE</v>
      </c>
      <c r="J207" s="4">
        <f t="shared" si="17"/>
        <v>0</v>
      </c>
      <c r="K207" t="str">
        <f t="shared" si="18"/>
        <v>NOT REQUIRED</v>
      </c>
      <c r="L207" t="str">
        <f t="shared" si="19"/>
        <v/>
      </c>
    </row>
    <row r="208" spans="1:12" x14ac:dyDescent="0.25">
      <c r="A208" t="s">
        <v>266</v>
      </c>
      <c r="B208" t="s">
        <v>503</v>
      </c>
      <c r="C208">
        <v>2</v>
      </c>
      <c r="D208">
        <v>3</v>
      </c>
      <c r="E208">
        <v>5</v>
      </c>
      <c r="F208" s="2">
        <v>0.6</v>
      </c>
      <c r="G208" t="s">
        <v>243</v>
      </c>
      <c r="H208" t="str">
        <f t="shared" si="15"/>
        <v>PRIMARY_ONLY</v>
      </c>
      <c r="I208" t="str">
        <f t="shared" si="16"/>
        <v>COURSE_ACTIVE</v>
      </c>
      <c r="J208" s="4">
        <f t="shared" si="17"/>
        <v>0.6</v>
      </c>
      <c r="K208" t="str">
        <f t="shared" si="18"/>
        <v>REVIEW</v>
      </c>
      <c r="L208" t="str">
        <f t="shared" si="19"/>
        <v>CHECK</v>
      </c>
    </row>
    <row r="209" spans="1:12" x14ac:dyDescent="0.25">
      <c r="A209" t="s">
        <v>266</v>
      </c>
      <c r="B209" t="s">
        <v>504</v>
      </c>
      <c r="C209">
        <v>3</v>
      </c>
      <c r="D209">
        <v>3</v>
      </c>
      <c r="E209">
        <v>6</v>
      </c>
      <c r="F209" s="2">
        <v>0.5</v>
      </c>
      <c r="G209" t="s">
        <v>243</v>
      </c>
      <c r="H209" t="str">
        <f t="shared" si="15"/>
        <v>PRIMARY_ONLY</v>
      </c>
      <c r="I209" t="str">
        <f t="shared" si="16"/>
        <v>COURSE_ACTIVE</v>
      </c>
      <c r="J209" s="4">
        <f t="shared" si="17"/>
        <v>0.5</v>
      </c>
      <c r="K209" t="str">
        <f t="shared" si="18"/>
        <v>REVIEW</v>
      </c>
      <c r="L209" t="str">
        <f t="shared" si="19"/>
        <v>CHECK</v>
      </c>
    </row>
    <row r="210" spans="1:12" x14ac:dyDescent="0.25">
      <c r="A210" t="s">
        <v>266</v>
      </c>
      <c r="B210" t="s">
        <v>505</v>
      </c>
      <c r="C210">
        <v>3</v>
      </c>
      <c r="D210">
        <v>0</v>
      </c>
      <c r="E210">
        <v>3</v>
      </c>
      <c r="F210" s="2">
        <v>0</v>
      </c>
      <c r="G210" t="s">
        <v>294</v>
      </c>
      <c r="H210" t="str">
        <f t="shared" si="15"/>
        <v>PRIMARY_ONLY</v>
      </c>
      <c r="I210" t="str">
        <f t="shared" si="16"/>
        <v>COURSE_ACTIVE</v>
      </c>
      <c r="J210" s="4">
        <f t="shared" si="17"/>
        <v>0</v>
      </c>
      <c r="K210" t="str">
        <f t="shared" si="18"/>
        <v>NOT REQUIRED</v>
      </c>
      <c r="L210" t="str">
        <f t="shared" si="19"/>
        <v/>
      </c>
    </row>
    <row r="211" spans="1:12" x14ac:dyDescent="0.25">
      <c r="A211" t="s">
        <v>266</v>
      </c>
      <c r="B211" t="s">
        <v>506</v>
      </c>
      <c r="C211">
        <v>2</v>
      </c>
      <c r="D211">
        <v>2</v>
      </c>
      <c r="E211">
        <v>4</v>
      </c>
      <c r="F211" s="2">
        <v>0.5</v>
      </c>
      <c r="G211" t="s">
        <v>243</v>
      </c>
      <c r="H211" t="str">
        <f t="shared" si="15"/>
        <v>NOT MAJOR</v>
      </c>
      <c r="I211" t="str">
        <f t="shared" si="16"/>
        <v>NOT MAJOR</v>
      </c>
      <c r="J211" s="4">
        <f t="shared" si="17"/>
        <v>0.5</v>
      </c>
      <c r="K211" t="str">
        <f t="shared" si="18"/>
        <v>REVIEW</v>
      </c>
      <c r="L211" t="str">
        <f t="shared" si="19"/>
        <v/>
      </c>
    </row>
    <row r="212" spans="1:12" x14ac:dyDescent="0.25">
      <c r="A212" t="s">
        <v>266</v>
      </c>
      <c r="B212" t="s">
        <v>507</v>
      </c>
      <c r="C212">
        <v>2</v>
      </c>
      <c r="D212">
        <v>1</v>
      </c>
      <c r="E212">
        <v>3</v>
      </c>
      <c r="F212" s="2">
        <v>0.33300000000000002</v>
      </c>
      <c r="G212" t="s">
        <v>294</v>
      </c>
      <c r="H212" t="str">
        <f t="shared" si="15"/>
        <v>NOT MAJOR</v>
      </c>
      <c r="I212" t="str">
        <f t="shared" si="16"/>
        <v>NOT MAJOR</v>
      </c>
      <c r="J212" s="4">
        <f t="shared" si="17"/>
        <v>0.33300000000000002</v>
      </c>
      <c r="K212" t="str">
        <f t="shared" si="18"/>
        <v>NOT REQUIRED</v>
      </c>
      <c r="L212" t="str">
        <f t="shared" si="19"/>
        <v/>
      </c>
    </row>
    <row r="213" spans="1:12" x14ac:dyDescent="0.25">
      <c r="A213" t="s">
        <v>266</v>
      </c>
      <c r="B213" t="s">
        <v>508</v>
      </c>
      <c r="C213">
        <v>2</v>
      </c>
      <c r="D213">
        <v>1</v>
      </c>
      <c r="E213">
        <v>3</v>
      </c>
      <c r="F213" s="2">
        <v>0.33300000000000002</v>
      </c>
      <c r="G213" t="s">
        <v>294</v>
      </c>
      <c r="H213" t="str">
        <f t="shared" si="15"/>
        <v>NOT MAJOR</v>
      </c>
      <c r="I213" t="str">
        <f t="shared" si="16"/>
        <v>NOT MAJOR</v>
      </c>
      <c r="J213" s="4">
        <f t="shared" si="17"/>
        <v>0.33300000000000002</v>
      </c>
      <c r="K213" t="str">
        <f t="shared" si="18"/>
        <v>NOT REQUIRED</v>
      </c>
      <c r="L213" t="str">
        <f t="shared" si="19"/>
        <v/>
      </c>
    </row>
    <row r="214" spans="1:12" x14ac:dyDescent="0.25">
      <c r="A214" t="s">
        <v>266</v>
      </c>
      <c r="B214" t="s">
        <v>509</v>
      </c>
      <c r="C214">
        <v>0</v>
      </c>
      <c r="D214">
        <v>1</v>
      </c>
      <c r="E214">
        <v>1</v>
      </c>
      <c r="F214" s="2">
        <v>1</v>
      </c>
      <c r="G214" t="s">
        <v>243</v>
      </c>
      <c r="H214" t="str">
        <f t="shared" si="15"/>
        <v>NOT MAJOR</v>
      </c>
      <c r="I214" t="str">
        <f t="shared" si="16"/>
        <v>NOT MAJOR</v>
      </c>
      <c r="J214" s="4">
        <f t="shared" si="17"/>
        <v>1</v>
      </c>
      <c r="K214" t="str">
        <f t="shared" si="18"/>
        <v>REVIEW</v>
      </c>
      <c r="L214" t="str">
        <f t="shared" si="19"/>
        <v/>
      </c>
    </row>
    <row r="215" spans="1:12" x14ac:dyDescent="0.25">
      <c r="A215" t="s">
        <v>266</v>
      </c>
      <c r="B215" t="s">
        <v>510</v>
      </c>
      <c r="C215">
        <v>3</v>
      </c>
      <c r="D215">
        <v>1</v>
      </c>
      <c r="E215">
        <v>4</v>
      </c>
      <c r="F215" s="2">
        <v>0.25</v>
      </c>
      <c r="G215" t="s">
        <v>294</v>
      </c>
      <c r="H215" t="str">
        <f t="shared" si="15"/>
        <v>PRIMARY_ONLY</v>
      </c>
      <c r="I215" t="str">
        <f t="shared" si="16"/>
        <v>COURSE_ACTIVE</v>
      </c>
      <c r="J215" s="4">
        <f t="shared" si="17"/>
        <v>0.25</v>
      </c>
      <c r="K215" t="str">
        <f t="shared" si="18"/>
        <v>NOT REQUIRED</v>
      </c>
      <c r="L215" t="str">
        <f t="shared" si="19"/>
        <v/>
      </c>
    </row>
    <row r="216" spans="1:12" x14ac:dyDescent="0.25">
      <c r="A216" t="s">
        <v>266</v>
      </c>
      <c r="B216" t="s">
        <v>511</v>
      </c>
      <c r="C216">
        <v>1</v>
      </c>
      <c r="D216">
        <v>1</v>
      </c>
      <c r="E216">
        <v>2</v>
      </c>
      <c r="F216" s="2">
        <v>0.5</v>
      </c>
      <c r="G216" t="s">
        <v>243</v>
      </c>
      <c r="H216" t="str">
        <f t="shared" si="15"/>
        <v>PRIMARY_ONLY</v>
      </c>
      <c r="I216" t="str">
        <f t="shared" si="16"/>
        <v>COURSE_ACTIVE</v>
      </c>
      <c r="J216" s="4">
        <f t="shared" si="17"/>
        <v>0.5</v>
      </c>
      <c r="K216" t="str">
        <f t="shared" si="18"/>
        <v>REVIEW</v>
      </c>
      <c r="L216" t="str">
        <f t="shared" si="19"/>
        <v>CHECK</v>
      </c>
    </row>
    <row r="217" spans="1:12" x14ac:dyDescent="0.25">
      <c r="A217" t="s">
        <v>266</v>
      </c>
      <c r="B217" t="s">
        <v>512</v>
      </c>
      <c r="C217">
        <v>2</v>
      </c>
      <c r="D217">
        <v>1</v>
      </c>
      <c r="E217">
        <v>3</v>
      </c>
      <c r="F217" s="2">
        <v>0.33300000000000002</v>
      </c>
      <c r="G217" t="s">
        <v>294</v>
      </c>
      <c r="H217" t="str">
        <f t="shared" si="15"/>
        <v>PRIMARY_ONLY</v>
      </c>
      <c r="I217" t="str">
        <f t="shared" si="16"/>
        <v>COURSE_ACTIVE</v>
      </c>
      <c r="J217" s="4">
        <f t="shared" si="17"/>
        <v>0.33300000000000002</v>
      </c>
      <c r="K217" t="str">
        <f t="shared" si="18"/>
        <v>NOT REQUIRED</v>
      </c>
      <c r="L217" t="str">
        <f t="shared" si="19"/>
        <v/>
      </c>
    </row>
    <row r="218" spans="1:12" x14ac:dyDescent="0.25">
      <c r="A218" t="s">
        <v>266</v>
      </c>
      <c r="B218" t="s">
        <v>513</v>
      </c>
      <c r="C218">
        <v>6</v>
      </c>
      <c r="D218">
        <v>3</v>
      </c>
      <c r="E218">
        <v>9</v>
      </c>
      <c r="F218" s="2">
        <v>0.33300000000000002</v>
      </c>
      <c r="G218" t="s">
        <v>294</v>
      </c>
      <c r="H218" t="str">
        <f t="shared" si="15"/>
        <v>PRIMARY_ONLY</v>
      </c>
      <c r="I218" t="str">
        <f t="shared" si="16"/>
        <v>COURSE_ACTIVE</v>
      </c>
      <c r="J218" s="4">
        <f t="shared" si="17"/>
        <v>0.33300000000000002</v>
      </c>
      <c r="K218" t="str">
        <f t="shared" si="18"/>
        <v>NOT REQUIRED</v>
      </c>
      <c r="L218" t="str">
        <f t="shared" si="19"/>
        <v/>
      </c>
    </row>
    <row r="219" spans="1:12" x14ac:dyDescent="0.25">
      <c r="A219" t="s">
        <v>266</v>
      </c>
      <c r="B219" t="s">
        <v>514</v>
      </c>
      <c r="C219">
        <v>2</v>
      </c>
      <c r="D219">
        <v>1</v>
      </c>
      <c r="E219">
        <v>3</v>
      </c>
      <c r="F219" s="2">
        <v>0.33300000000000002</v>
      </c>
      <c r="G219" t="s">
        <v>294</v>
      </c>
      <c r="H219" t="str">
        <f t="shared" si="15"/>
        <v>NOT MAJOR</v>
      </c>
      <c r="I219" t="str">
        <f t="shared" si="16"/>
        <v>NOT MAJOR</v>
      </c>
      <c r="J219" s="4">
        <f t="shared" si="17"/>
        <v>0.33300000000000002</v>
      </c>
      <c r="K219" t="str">
        <f t="shared" si="18"/>
        <v>NOT REQUIRED</v>
      </c>
      <c r="L219" t="str">
        <f t="shared" si="19"/>
        <v/>
      </c>
    </row>
    <row r="220" spans="1:12" x14ac:dyDescent="0.25">
      <c r="A220" t="s">
        <v>266</v>
      </c>
      <c r="B220" t="s">
        <v>515</v>
      </c>
      <c r="C220">
        <v>1</v>
      </c>
      <c r="D220">
        <v>1</v>
      </c>
      <c r="E220">
        <v>2</v>
      </c>
      <c r="F220" s="2">
        <v>0.5</v>
      </c>
      <c r="G220" t="s">
        <v>243</v>
      </c>
      <c r="H220" t="str">
        <f t="shared" si="15"/>
        <v>NOT MAJOR</v>
      </c>
      <c r="I220" t="str">
        <f t="shared" si="16"/>
        <v>NOT MAJOR</v>
      </c>
      <c r="J220" s="4">
        <f t="shared" si="17"/>
        <v>0.5</v>
      </c>
      <c r="K220" t="str">
        <f t="shared" si="18"/>
        <v>REVIEW</v>
      </c>
      <c r="L220" t="str">
        <f t="shared" si="19"/>
        <v/>
      </c>
    </row>
    <row r="221" spans="1:12" x14ac:dyDescent="0.25">
      <c r="A221" t="s">
        <v>266</v>
      </c>
      <c r="B221" t="s">
        <v>516</v>
      </c>
      <c r="C221">
        <v>6</v>
      </c>
      <c r="D221">
        <v>3</v>
      </c>
      <c r="E221">
        <v>9</v>
      </c>
      <c r="F221" s="2">
        <v>0.33300000000000002</v>
      </c>
      <c r="G221" t="s">
        <v>294</v>
      </c>
      <c r="H221" t="str">
        <f t="shared" si="15"/>
        <v>PRIMARY_ONLY</v>
      </c>
      <c r="I221" t="str">
        <f t="shared" si="16"/>
        <v>COURSE_ACTIVE</v>
      </c>
      <c r="J221" s="4">
        <f t="shared" si="17"/>
        <v>0.33300000000000002</v>
      </c>
      <c r="K221" t="str">
        <f t="shared" si="18"/>
        <v>NOT REQUIRED</v>
      </c>
      <c r="L221" t="str">
        <f t="shared" si="19"/>
        <v/>
      </c>
    </row>
    <row r="222" spans="1:12" x14ac:dyDescent="0.25">
      <c r="A222" t="s">
        <v>266</v>
      </c>
      <c r="B222" t="s">
        <v>517</v>
      </c>
      <c r="C222">
        <v>1</v>
      </c>
      <c r="D222">
        <v>2</v>
      </c>
      <c r="E222">
        <v>3</v>
      </c>
      <c r="F222" s="2">
        <v>0.66700000000000004</v>
      </c>
      <c r="G222" t="s">
        <v>243</v>
      </c>
      <c r="H222" t="str">
        <f t="shared" si="15"/>
        <v>PRIMARY_ONLY</v>
      </c>
      <c r="I222" t="str">
        <f t="shared" si="16"/>
        <v>COURSE_ACTIVE</v>
      </c>
      <c r="J222" s="4">
        <f t="shared" si="17"/>
        <v>0.66700000000000004</v>
      </c>
      <c r="K222" t="str">
        <f t="shared" si="18"/>
        <v>REVIEW</v>
      </c>
      <c r="L222" t="str">
        <f t="shared" si="19"/>
        <v>CHECK</v>
      </c>
    </row>
    <row r="223" spans="1:12" x14ac:dyDescent="0.25">
      <c r="A223" t="s">
        <v>266</v>
      </c>
      <c r="B223" t="s">
        <v>518</v>
      </c>
      <c r="C223">
        <v>2</v>
      </c>
      <c r="D223">
        <v>1</v>
      </c>
      <c r="E223">
        <v>3</v>
      </c>
      <c r="F223" s="2">
        <v>0.33300000000000002</v>
      </c>
      <c r="G223" t="s">
        <v>294</v>
      </c>
      <c r="H223" t="str">
        <f t="shared" si="15"/>
        <v>PRIMARY_ONLY</v>
      </c>
      <c r="I223" t="str">
        <f t="shared" si="16"/>
        <v>COURSE_ACTIVE</v>
      </c>
      <c r="J223" s="4">
        <f t="shared" si="17"/>
        <v>0.33300000000000002</v>
      </c>
      <c r="K223" t="str">
        <f t="shared" si="18"/>
        <v>NOT REQUIRED</v>
      </c>
      <c r="L223" t="str">
        <f t="shared" si="19"/>
        <v/>
      </c>
    </row>
    <row r="224" spans="1:12" x14ac:dyDescent="0.25">
      <c r="A224" t="s">
        <v>266</v>
      </c>
      <c r="B224" t="s">
        <v>519</v>
      </c>
      <c r="C224">
        <v>1</v>
      </c>
      <c r="D224">
        <v>0</v>
      </c>
      <c r="E224">
        <v>1</v>
      </c>
      <c r="F224" s="2">
        <v>0</v>
      </c>
      <c r="G224" t="s">
        <v>294</v>
      </c>
      <c r="H224" t="str">
        <f t="shared" si="15"/>
        <v>NOT MAJOR</v>
      </c>
      <c r="I224" t="str">
        <f t="shared" si="16"/>
        <v>NOT MAJOR</v>
      </c>
      <c r="J224" s="4">
        <f t="shared" si="17"/>
        <v>0</v>
      </c>
      <c r="K224" t="str">
        <f t="shared" si="18"/>
        <v>NOT REQUIRED</v>
      </c>
      <c r="L224" t="str">
        <f t="shared" si="19"/>
        <v/>
      </c>
    </row>
    <row r="225" spans="1:12" x14ac:dyDescent="0.25">
      <c r="A225" t="s">
        <v>266</v>
      </c>
      <c r="B225" t="s">
        <v>520</v>
      </c>
      <c r="C225">
        <v>0</v>
      </c>
      <c r="D225">
        <v>1</v>
      </c>
      <c r="E225">
        <v>1</v>
      </c>
      <c r="F225" s="2">
        <v>1</v>
      </c>
      <c r="G225" t="s">
        <v>243</v>
      </c>
      <c r="H225" t="str">
        <f t="shared" si="15"/>
        <v>NOT MAJOR</v>
      </c>
      <c r="I225" t="str">
        <f t="shared" si="16"/>
        <v>NOT MAJOR</v>
      </c>
      <c r="J225" s="4">
        <f t="shared" si="17"/>
        <v>1</v>
      </c>
      <c r="K225" t="str">
        <f t="shared" si="18"/>
        <v>REVIEW</v>
      </c>
      <c r="L225" t="str">
        <f t="shared" si="19"/>
        <v/>
      </c>
    </row>
    <row r="226" spans="1:12" x14ac:dyDescent="0.25">
      <c r="A226" t="s">
        <v>266</v>
      </c>
      <c r="B226" t="s">
        <v>521</v>
      </c>
      <c r="C226">
        <v>2</v>
      </c>
      <c r="D226">
        <v>2</v>
      </c>
      <c r="E226">
        <v>4</v>
      </c>
      <c r="F226" s="2">
        <v>0.5</v>
      </c>
      <c r="G226" t="s">
        <v>243</v>
      </c>
      <c r="H226" t="str">
        <f t="shared" si="15"/>
        <v>PRIMARY_ONLY</v>
      </c>
      <c r="I226" t="str">
        <f t="shared" si="16"/>
        <v>COURSE_ACTIVE</v>
      </c>
      <c r="J226" s="4">
        <f t="shared" si="17"/>
        <v>0.5</v>
      </c>
      <c r="K226" t="str">
        <f t="shared" si="18"/>
        <v>REVIEW</v>
      </c>
      <c r="L226" t="str">
        <f t="shared" si="19"/>
        <v>CHECK</v>
      </c>
    </row>
    <row r="227" spans="1:12" x14ac:dyDescent="0.25">
      <c r="A227" t="s">
        <v>248</v>
      </c>
      <c r="B227" t="s">
        <v>522</v>
      </c>
      <c r="C227">
        <v>154</v>
      </c>
      <c r="D227">
        <v>42</v>
      </c>
      <c r="E227">
        <v>196</v>
      </c>
      <c r="F227" s="2">
        <v>0.214</v>
      </c>
      <c r="G227" t="s">
        <v>294</v>
      </c>
      <c r="H227" t="str">
        <f t="shared" si="15"/>
        <v>PRIMARY_OPTIONAL</v>
      </c>
      <c r="I227" t="str">
        <f t="shared" si="16"/>
        <v>COURSE_ACTIVE</v>
      </c>
      <c r="J227" s="4">
        <f t="shared" si="17"/>
        <v>0.214</v>
      </c>
      <c r="K227" t="str">
        <f t="shared" si="18"/>
        <v>NOT REQUIRED</v>
      </c>
      <c r="L227" t="str">
        <f t="shared" si="19"/>
        <v/>
      </c>
    </row>
    <row r="228" spans="1:12" x14ac:dyDescent="0.25">
      <c r="A228" t="s">
        <v>248</v>
      </c>
      <c r="B228" t="s">
        <v>523</v>
      </c>
      <c r="C228">
        <v>0</v>
      </c>
      <c r="D228">
        <v>1</v>
      </c>
      <c r="E228">
        <v>1</v>
      </c>
      <c r="F228" s="2">
        <v>1</v>
      </c>
      <c r="G228" t="s">
        <v>243</v>
      </c>
      <c r="H228" t="str">
        <f t="shared" si="15"/>
        <v>NOT MAJOR</v>
      </c>
      <c r="I228" t="str">
        <f t="shared" si="16"/>
        <v>NOT MAJOR</v>
      </c>
      <c r="J228" s="4">
        <f t="shared" si="17"/>
        <v>1</v>
      </c>
      <c r="K228" t="str">
        <f t="shared" si="18"/>
        <v>REVIEW</v>
      </c>
      <c r="L228" t="str">
        <f t="shared" si="19"/>
        <v/>
      </c>
    </row>
    <row r="229" spans="1:12" x14ac:dyDescent="0.25">
      <c r="A229" t="s">
        <v>248</v>
      </c>
      <c r="B229" t="s">
        <v>524</v>
      </c>
      <c r="C229">
        <v>6</v>
      </c>
      <c r="D229">
        <v>1</v>
      </c>
      <c r="E229">
        <v>7</v>
      </c>
      <c r="F229" s="2">
        <v>0.14299999999999999</v>
      </c>
      <c r="G229" t="s">
        <v>294</v>
      </c>
      <c r="H229" t="str">
        <f t="shared" si="15"/>
        <v>PRIMARY_OPTIONAL</v>
      </c>
      <c r="I229" t="str">
        <f t="shared" si="16"/>
        <v>COURSE_ACTIVE</v>
      </c>
      <c r="J229" s="4">
        <f t="shared" si="17"/>
        <v>0.14299999999999999</v>
      </c>
      <c r="K229" t="str">
        <f t="shared" si="18"/>
        <v>NOT REQUIRED</v>
      </c>
      <c r="L229" t="str">
        <f t="shared" si="19"/>
        <v/>
      </c>
    </row>
    <row r="230" spans="1:12" x14ac:dyDescent="0.25">
      <c r="A230" t="s">
        <v>248</v>
      </c>
      <c r="B230" t="s">
        <v>525</v>
      </c>
      <c r="C230">
        <v>24</v>
      </c>
      <c r="D230">
        <v>8</v>
      </c>
      <c r="E230">
        <v>32</v>
      </c>
      <c r="F230" s="2">
        <v>0.25</v>
      </c>
      <c r="G230" t="s">
        <v>294</v>
      </c>
      <c r="H230" t="str">
        <f t="shared" si="15"/>
        <v>PRIMARY_OPTIONAL</v>
      </c>
      <c r="I230" t="str">
        <f t="shared" si="16"/>
        <v>COURSE_ACTIVE</v>
      </c>
      <c r="J230" s="4">
        <f t="shared" si="17"/>
        <v>0.25</v>
      </c>
      <c r="K230" t="str">
        <f t="shared" si="18"/>
        <v>NOT REQUIRED</v>
      </c>
      <c r="L230" t="str">
        <f t="shared" si="19"/>
        <v/>
      </c>
    </row>
    <row r="231" spans="1:12" x14ac:dyDescent="0.25">
      <c r="A231" t="s">
        <v>248</v>
      </c>
      <c r="B231" t="s">
        <v>526</v>
      </c>
      <c r="C231">
        <v>6</v>
      </c>
      <c r="D231">
        <v>0</v>
      </c>
      <c r="E231">
        <v>6</v>
      </c>
      <c r="F231" s="2">
        <v>0</v>
      </c>
      <c r="G231" t="s">
        <v>294</v>
      </c>
      <c r="H231" t="str">
        <f t="shared" si="15"/>
        <v>PRIMARY_OPTIONAL</v>
      </c>
      <c r="I231" t="str">
        <f t="shared" si="16"/>
        <v>COURSE_ACTIVE</v>
      </c>
      <c r="J231" s="4">
        <f t="shared" si="17"/>
        <v>0</v>
      </c>
      <c r="K231" t="str">
        <f t="shared" si="18"/>
        <v>NOT REQUIRED</v>
      </c>
      <c r="L231" t="str">
        <f t="shared" si="19"/>
        <v/>
      </c>
    </row>
    <row r="232" spans="1:12" x14ac:dyDescent="0.25">
      <c r="A232" t="s">
        <v>248</v>
      </c>
      <c r="B232" t="s">
        <v>527</v>
      </c>
      <c r="C232">
        <v>3</v>
      </c>
      <c r="D232">
        <v>1</v>
      </c>
      <c r="E232">
        <v>4</v>
      </c>
      <c r="F232" s="2">
        <v>0.25</v>
      </c>
      <c r="G232" t="s">
        <v>294</v>
      </c>
      <c r="H232" t="str">
        <f t="shared" si="15"/>
        <v>PRIMARY_OPTIONAL</v>
      </c>
      <c r="I232" t="str">
        <f t="shared" si="16"/>
        <v>COURSE_ACTIVE</v>
      </c>
      <c r="J232" s="4">
        <f t="shared" si="17"/>
        <v>0.25</v>
      </c>
      <c r="K232" t="str">
        <f t="shared" si="18"/>
        <v>NOT REQUIRED</v>
      </c>
      <c r="L232" t="str">
        <f t="shared" si="19"/>
        <v/>
      </c>
    </row>
    <row r="233" spans="1:12" x14ac:dyDescent="0.25">
      <c r="A233" t="s">
        <v>248</v>
      </c>
      <c r="B233" t="s">
        <v>528</v>
      </c>
      <c r="C233">
        <v>6</v>
      </c>
      <c r="D233">
        <v>0</v>
      </c>
      <c r="E233">
        <v>6</v>
      </c>
      <c r="F233" s="2">
        <v>0</v>
      </c>
      <c r="G233" t="s">
        <v>294</v>
      </c>
      <c r="H233" t="str">
        <f t="shared" si="15"/>
        <v>PRIMARY_OPTIONAL</v>
      </c>
      <c r="I233" t="str">
        <f t="shared" si="16"/>
        <v>COURSE_ACTIVE</v>
      </c>
      <c r="J233" s="4">
        <f t="shared" si="17"/>
        <v>0</v>
      </c>
      <c r="K233" t="str">
        <f t="shared" si="18"/>
        <v>NOT REQUIRED</v>
      </c>
      <c r="L233" t="str">
        <f t="shared" si="19"/>
        <v/>
      </c>
    </row>
    <row r="234" spans="1:12" x14ac:dyDescent="0.25">
      <c r="A234" t="s">
        <v>267</v>
      </c>
      <c r="B234" t="s">
        <v>529</v>
      </c>
      <c r="C234">
        <v>0</v>
      </c>
      <c r="D234">
        <v>1</v>
      </c>
      <c r="E234">
        <v>1</v>
      </c>
      <c r="F234" s="2">
        <v>1</v>
      </c>
      <c r="G234" t="s">
        <v>243</v>
      </c>
      <c r="H234" t="str">
        <f t="shared" si="15"/>
        <v>NOT MAJOR</v>
      </c>
      <c r="I234" t="str">
        <f t="shared" si="16"/>
        <v>NOT MAJOR</v>
      </c>
      <c r="J234" s="4">
        <f t="shared" si="17"/>
        <v>1</v>
      </c>
      <c r="K234" t="str">
        <f t="shared" si="18"/>
        <v>REVIEW</v>
      </c>
      <c r="L234" t="str">
        <f t="shared" si="19"/>
        <v/>
      </c>
    </row>
    <row r="235" spans="1:12" x14ac:dyDescent="0.25">
      <c r="A235" t="s">
        <v>267</v>
      </c>
      <c r="B235" t="s">
        <v>530</v>
      </c>
      <c r="C235">
        <v>0</v>
      </c>
      <c r="D235">
        <v>1</v>
      </c>
      <c r="E235">
        <v>1</v>
      </c>
      <c r="F235" s="2">
        <v>1</v>
      </c>
      <c r="G235" t="s">
        <v>243</v>
      </c>
      <c r="H235" t="str">
        <f t="shared" si="15"/>
        <v>NOT MAJOR</v>
      </c>
      <c r="I235" t="str">
        <f t="shared" si="16"/>
        <v>NOT MAJOR</v>
      </c>
      <c r="J235" s="4">
        <f t="shared" si="17"/>
        <v>1</v>
      </c>
      <c r="K235" t="str">
        <f t="shared" si="18"/>
        <v>REVIEW</v>
      </c>
      <c r="L235" t="str">
        <f t="shared" si="19"/>
        <v/>
      </c>
    </row>
    <row r="236" spans="1:12" x14ac:dyDescent="0.25">
      <c r="A236" t="s">
        <v>267</v>
      </c>
      <c r="B236" t="s">
        <v>531</v>
      </c>
      <c r="C236">
        <v>0</v>
      </c>
      <c r="D236">
        <v>1</v>
      </c>
      <c r="E236">
        <v>1</v>
      </c>
      <c r="F236" s="2">
        <v>1</v>
      </c>
      <c r="G236" t="s">
        <v>243</v>
      </c>
      <c r="H236" t="str">
        <f t="shared" si="15"/>
        <v>NOT MAJOR</v>
      </c>
      <c r="I236" t="str">
        <f t="shared" si="16"/>
        <v>NOT MAJOR</v>
      </c>
      <c r="J236" s="4">
        <f t="shared" si="17"/>
        <v>1</v>
      </c>
      <c r="K236" t="str">
        <f t="shared" si="18"/>
        <v>REVIEW</v>
      </c>
      <c r="L236" t="str">
        <f t="shared" si="19"/>
        <v/>
      </c>
    </row>
    <row r="237" spans="1:12" x14ac:dyDescent="0.25">
      <c r="A237" t="s">
        <v>267</v>
      </c>
      <c r="B237" t="s">
        <v>532</v>
      </c>
      <c r="C237">
        <v>0</v>
      </c>
      <c r="D237">
        <v>1</v>
      </c>
      <c r="E237">
        <v>1</v>
      </c>
      <c r="F237" s="2">
        <v>1</v>
      </c>
      <c r="G237" t="s">
        <v>243</v>
      </c>
      <c r="H237" t="str">
        <f t="shared" si="15"/>
        <v>NOT MAJOR</v>
      </c>
      <c r="I237" t="str">
        <f t="shared" si="16"/>
        <v>NOT MAJOR</v>
      </c>
      <c r="J237" s="4">
        <f t="shared" si="17"/>
        <v>1</v>
      </c>
      <c r="K237" t="str">
        <f t="shared" si="18"/>
        <v>REVIEW</v>
      </c>
      <c r="L237" t="str">
        <f t="shared" si="19"/>
        <v/>
      </c>
    </row>
    <row r="238" spans="1:12" x14ac:dyDescent="0.25">
      <c r="A238" t="s">
        <v>267</v>
      </c>
      <c r="B238" t="s">
        <v>533</v>
      </c>
      <c r="C238">
        <v>0</v>
      </c>
      <c r="D238">
        <v>1</v>
      </c>
      <c r="E238">
        <v>1</v>
      </c>
      <c r="F238" s="2">
        <v>1</v>
      </c>
      <c r="G238" t="s">
        <v>243</v>
      </c>
      <c r="H238" t="str">
        <f t="shared" si="15"/>
        <v>NOT MAJOR</v>
      </c>
      <c r="I238" t="str">
        <f t="shared" si="16"/>
        <v>NOT MAJOR</v>
      </c>
      <c r="J238" s="4">
        <f t="shared" si="17"/>
        <v>1</v>
      </c>
      <c r="K238" t="str">
        <f t="shared" si="18"/>
        <v>REVIEW</v>
      </c>
      <c r="L238" t="str">
        <f t="shared" si="19"/>
        <v/>
      </c>
    </row>
    <row r="239" spans="1:12" x14ac:dyDescent="0.25">
      <c r="A239" t="s">
        <v>267</v>
      </c>
      <c r="B239" t="s">
        <v>534</v>
      </c>
      <c r="C239">
        <v>0</v>
      </c>
      <c r="D239">
        <v>1</v>
      </c>
      <c r="E239">
        <v>1</v>
      </c>
      <c r="F239" s="2">
        <v>1</v>
      </c>
      <c r="G239" t="s">
        <v>243</v>
      </c>
      <c r="H239" t="str">
        <f t="shared" si="15"/>
        <v>NOT MAJOR</v>
      </c>
      <c r="I239" t="str">
        <f t="shared" si="16"/>
        <v>NOT MAJOR</v>
      </c>
      <c r="J239" s="4">
        <f t="shared" si="17"/>
        <v>1</v>
      </c>
      <c r="K239" t="str">
        <f t="shared" si="18"/>
        <v>REVIEW</v>
      </c>
      <c r="L239" t="str">
        <f t="shared" si="19"/>
        <v/>
      </c>
    </row>
    <row r="240" spans="1:12" x14ac:dyDescent="0.25">
      <c r="A240" t="s">
        <v>535</v>
      </c>
      <c r="B240" t="s">
        <v>536</v>
      </c>
      <c r="C240">
        <v>133</v>
      </c>
      <c r="D240">
        <v>35</v>
      </c>
      <c r="E240">
        <v>169</v>
      </c>
      <c r="F240" s="2">
        <v>0.20699999999999999</v>
      </c>
      <c r="G240" t="s">
        <v>294</v>
      </c>
      <c r="H240" t="str">
        <f t="shared" si="15"/>
        <v>OPTIONAL_ONLY</v>
      </c>
      <c r="I240" t="str">
        <f t="shared" si="16"/>
        <v>COURSE_ACTIVE</v>
      </c>
      <c r="J240" s="4">
        <f t="shared" si="17"/>
        <v>0.20699999999999999</v>
      </c>
      <c r="K240" t="str">
        <f t="shared" si="18"/>
        <v>NOT REQUIRED</v>
      </c>
      <c r="L240" t="str">
        <f t="shared" si="19"/>
        <v/>
      </c>
    </row>
    <row r="241" spans="1:12" x14ac:dyDescent="0.25">
      <c r="A241" t="s">
        <v>535</v>
      </c>
      <c r="B241" t="s">
        <v>537</v>
      </c>
      <c r="C241">
        <v>1</v>
      </c>
      <c r="D241">
        <v>3</v>
      </c>
      <c r="E241">
        <v>4</v>
      </c>
      <c r="F241" s="2">
        <v>0.75</v>
      </c>
      <c r="G241" t="s">
        <v>243</v>
      </c>
      <c r="H241" t="str">
        <f t="shared" si="15"/>
        <v>NOT MAJOR</v>
      </c>
      <c r="I241" t="str">
        <f t="shared" si="16"/>
        <v>NOT MAJOR</v>
      </c>
      <c r="J241" s="4">
        <f t="shared" si="17"/>
        <v>0.75</v>
      </c>
      <c r="K241" t="str">
        <f t="shared" si="18"/>
        <v>REVIEW</v>
      </c>
      <c r="L241" t="str">
        <f t="shared" si="19"/>
        <v/>
      </c>
    </row>
    <row r="242" spans="1:12" x14ac:dyDescent="0.25">
      <c r="A242" t="s">
        <v>535</v>
      </c>
      <c r="B242" t="s">
        <v>538</v>
      </c>
      <c r="C242">
        <v>24</v>
      </c>
      <c r="D242">
        <v>18</v>
      </c>
      <c r="E242">
        <v>43</v>
      </c>
      <c r="F242" s="2">
        <v>0.41899999999999998</v>
      </c>
      <c r="G242" t="s">
        <v>243</v>
      </c>
      <c r="H242" t="str">
        <f t="shared" si="15"/>
        <v>OPTIONAL_ONLY</v>
      </c>
      <c r="I242" t="str">
        <f t="shared" si="16"/>
        <v>COURSE_ACTIVE</v>
      </c>
      <c r="J242" s="4">
        <f t="shared" si="17"/>
        <v>0.41899999999999998</v>
      </c>
      <c r="K242" t="str">
        <f t="shared" si="18"/>
        <v>REVIEW</v>
      </c>
      <c r="L242" t="str">
        <f t="shared" si="19"/>
        <v>CHECK</v>
      </c>
    </row>
    <row r="243" spans="1:12" x14ac:dyDescent="0.25">
      <c r="A243" t="s">
        <v>535</v>
      </c>
      <c r="B243" t="s">
        <v>539</v>
      </c>
      <c r="C243">
        <v>3</v>
      </c>
      <c r="D243">
        <v>1</v>
      </c>
      <c r="E243">
        <v>4</v>
      </c>
      <c r="F243" s="2">
        <v>0.25</v>
      </c>
      <c r="G243" t="s">
        <v>294</v>
      </c>
      <c r="H243" t="str">
        <f t="shared" si="15"/>
        <v>OPTIONAL_ONLY</v>
      </c>
      <c r="I243" t="str">
        <f t="shared" si="16"/>
        <v>COURSE_ACTIVE</v>
      </c>
      <c r="J243" s="4">
        <f t="shared" si="17"/>
        <v>0.25</v>
      </c>
      <c r="K243" t="str">
        <f t="shared" si="18"/>
        <v>NOT REQUIRED</v>
      </c>
      <c r="L243" t="str">
        <f t="shared" si="19"/>
        <v/>
      </c>
    </row>
    <row r="244" spans="1:12" x14ac:dyDescent="0.25">
      <c r="A244" t="s">
        <v>535</v>
      </c>
      <c r="B244" t="s">
        <v>540</v>
      </c>
      <c r="C244">
        <v>1</v>
      </c>
      <c r="D244">
        <v>1</v>
      </c>
      <c r="E244">
        <v>2</v>
      </c>
      <c r="F244" s="2">
        <v>0.5</v>
      </c>
      <c r="G244" t="s">
        <v>243</v>
      </c>
      <c r="H244" t="str">
        <f t="shared" si="15"/>
        <v>NOT MAJOR</v>
      </c>
      <c r="I244" t="str">
        <f t="shared" si="16"/>
        <v>NOT MAJOR</v>
      </c>
      <c r="J244" s="4">
        <f t="shared" si="17"/>
        <v>0.5</v>
      </c>
      <c r="K244" t="str">
        <f t="shared" si="18"/>
        <v>REVIEW</v>
      </c>
      <c r="L244" t="str">
        <f t="shared" si="19"/>
        <v/>
      </c>
    </row>
    <row r="245" spans="1:12" x14ac:dyDescent="0.25">
      <c r="A245" t="s">
        <v>535</v>
      </c>
      <c r="B245" t="s">
        <v>541</v>
      </c>
      <c r="C245">
        <v>1</v>
      </c>
      <c r="D245">
        <v>2</v>
      </c>
      <c r="E245">
        <v>3</v>
      </c>
      <c r="F245" s="2">
        <v>0.66700000000000004</v>
      </c>
      <c r="G245" t="s">
        <v>243</v>
      </c>
      <c r="H245" t="str">
        <f t="shared" si="15"/>
        <v>NOT MAJOR</v>
      </c>
      <c r="I245" t="str">
        <f t="shared" si="16"/>
        <v>NOT MAJOR</v>
      </c>
      <c r="J245" s="4">
        <f t="shared" si="17"/>
        <v>0.66700000000000004</v>
      </c>
      <c r="K245" t="str">
        <f t="shared" si="18"/>
        <v>REVIEW</v>
      </c>
      <c r="L245" t="str">
        <f t="shared" si="19"/>
        <v/>
      </c>
    </row>
    <row r="246" spans="1:12" x14ac:dyDescent="0.25">
      <c r="A246" t="s">
        <v>535</v>
      </c>
      <c r="B246" t="s">
        <v>542</v>
      </c>
      <c r="C246">
        <v>2</v>
      </c>
      <c r="D246">
        <v>1</v>
      </c>
      <c r="E246">
        <v>3</v>
      </c>
      <c r="F246" s="2">
        <v>0.33300000000000002</v>
      </c>
      <c r="G246" t="s">
        <v>294</v>
      </c>
      <c r="H246" t="str">
        <f t="shared" si="15"/>
        <v>NOT MAJOR</v>
      </c>
      <c r="I246" t="str">
        <f t="shared" si="16"/>
        <v>NOT MAJOR</v>
      </c>
      <c r="J246" s="4">
        <f t="shared" si="17"/>
        <v>0.33300000000000002</v>
      </c>
      <c r="K246" t="str">
        <f t="shared" si="18"/>
        <v>NOT REQUIRED</v>
      </c>
      <c r="L246" t="str">
        <f t="shared" si="19"/>
        <v/>
      </c>
    </row>
    <row r="247" spans="1:12" x14ac:dyDescent="0.25">
      <c r="A247" t="s">
        <v>543</v>
      </c>
      <c r="B247" t="s">
        <v>544</v>
      </c>
      <c r="C247">
        <v>24</v>
      </c>
      <c r="D247">
        <v>4</v>
      </c>
      <c r="E247">
        <v>29</v>
      </c>
      <c r="F247" s="2">
        <v>0.13800000000000001</v>
      </c>
      <c r="G247" t="s">
        <v>294</v>
      </c>
      <c r="H247" t="str">
        <f t="shared" si="15"/>
        <v>PRIMARY_OPTIONAL</v>
      </c>
      <c r="I247" t="str">
        <f t="shared" si="16"/>
        <v>COURSE_ACTIVE</v>
      </c>
      <c r="J247" s="4">
        <f t="shared" si="17"/>
        <v>0.13800000000000001</v>
      </c>
      <c r="K247" t="str">
        <f t="shared" si="18"/>
        <v>NOT REQUIRED</v>
      </c>
      <c r="L247" t="str">
        <f t="shared" si="19"/>
        <v/>
      </c>
    </row>
    <row r="248" spans="1:12" x14ac:dyDescent="0.25">
      <c r="A248" t="s">
        <v>543</v>
      </c>
      <c r="B248" t="s">
        <v>545</v>
      </c>
      <c r="C248">
        <v>3</v>
      </c>
      <c r="D248">
        <v>0</v>
      </c>
      <c r="E248">
        <v>3</v>
      </c>
      <c r="F248" s="2">
        <v>0</v>
      </c>
      <c r="G248" t="s">
        <v>294</v>
      </c>
      <c r="H248" t="str">
        <f t="shared" si="15"/>
        <v>PRIMARY_ONLY</v>
      </c>
      <c r="I248" t="str">
        <f t="shared" si="16"/>
        <v>COURSE_ACTIVE</v>
      </c>
      <c r="J248" s="4">
        <f t="shared" si="17"/>
        <v>0</v>
      </c>
      <c r="K248" t="str">
        <f t="shared" si="18"/>
        <v>NOT REQUIRED</v>
      </c>
      <c r="L248" t="str">
        <f t="shared" si="19"/>
        <v/>
      </c>
    </row>
    <row r="249" spans="1:12" x14ac:dyDescent="0.25">
      <c r="A249" t="s">
        <v>543</v>
      </c>
      <c r="B249" t="s">
        <v>546</v>
      </c>
      <c r="C249">
        <v>2</v>
      </c>
      <c r="D249">
        <v>2</v>
      </c>
      <c r="E249">
        <v>4</v>
      </c>
      <c r="F249" s="2">
        <v>0.5</v>
      </c>
      <c r="G249" t="s">
        <v>243</v>
      </c>
      <c r="H249" t="str">
        <f t="shared" si="15"/>
        <v>PRIMARY_ONLY</v>
      </c>
      <c r="I249" t="str">
        <f t="shared" si="16"/>
        <v>COURSE_ACTIVE</v>
      </c>
      <c r="J249" s="4">
        <f t="shared" si="17"/>
        <v>0.5</v>
      </c>
      <c r="K249" t="str">
        <f t="shared" si="18"/>
        <v>REVIEW</v>
      </c>
      <c r="L249" t="str">
        <f t="shared" si="19"/>
        <v>CHECK</v>
      </c>
    </row>
    <row r="250" spans="1:12" x14ac:dyDescent="0.25">
      <c r="A250" t="s">
        <v>543</v>
      </c>
      <c r="B250" t="s">
        <v>547</v>
      </c>
      <c r="C250">
        <v>1</v>
      </c>
      <c r="D250">
        <v>0</v>
      </c>
      <c r="E250">
        <v>1</v>
      </c>
      <c r="F250" s="2">
        <v>0</v>
      </c>
      <c r="G250" t="s">
        <v>294</v>
      </c>
      <c r="H250" t="str">
        <f t="shared" si="15"/>
        <v>PRIMARY_ONLY</v>
      </c>
      <c r="I250" t="str">
        <f t="shared" si="16"/>
        <v>COURSE_ACTIVE</v>
      </c>
      <c r="J250" s="4">
        <f t="shared" si="17"/>
        <v>0</v>
      </c>
      <c r="K250" t="str">
        <f t="shared" si="18"/>
        <v>NOT REQUIRED</v>
      </c>
      <c r="L250" t="str">
        <f t="shared" si="19"/>
        <v/>
      </c>
    </row>
    <row r="251" spans="1:12" x14ac:dyDescent="0.25">
      <c r="A251" t="s">
        <v>543</v>
      </c>
      <c r="B251" t="s">
        <v>548</v>
      </c>
      <c r="C251">
        <v>1</v>
      </c>
      <c r="D251">
        <v>0</v>
      </c>
      <c r="E251">
        <v>1</v>
      </c>
      <c r="F251" s="2">
        <v>0</v>
      </c>
      <c r="G251" t="s">
        <v>294</v>
      </c>
      <c r="H251" t="str">
        <f t="shared" si="15"/>
        <v>PRIMARY_ONLY</v>
      </c>
      <c r="I251" t="str">
        <f t="shared" si="16"/>
        <v>COURSE_ACTIVE</v>
      </c>
      <c r="J251" s="4">
        <f t="shared" si="17"/>
        <v>0</v>
      </c>
      <c r="K251" t="str">
        <f t="shared" si="18"/>
        <v>NOT REQUIRED</v>
      </c>
      <c r="L251" t="str">
        <f t="shared" si="19"/>
        <v/>
      </c>
    </row>
    <row r="252" spans="1:12" x14ac:dyDescent="0.25">
      <c r="A252" t="s">
        <v>543</v>
      </c>
      <c r="B252" t="s">
        <v>549</v>
      </c>
      <c r="C252">
        <v>3</v>
      </c>
      <c r="D252">
        <v>0</v>
      </c>
      <c r="E252">
        <v>3</v>
      </c>
      <c r="F252" s="2">
        <v>0</v>
      </c>
      <c r="G252" t="s">
        <v>294</v>
      </c>
      <c r="H252" t="str">
        <f t="shared" si="15"/>
        <v>PRIMARY_ONLY</v>
      </c>
      <c r="I252" t="str">
        <f t="shared" si="16"/>
        <v>COURSE_ACTIVE</v>
      </c>
      <c r="J252" s="4">
        <f t="shared" si="17"/>
        <v>0</v>
      </c>
      <c r="K252" t="str">
        <f t="shared" si="18"/>
        <v>NOT REQUIRED</v>
      </c>
      <c r="L252" t="str">
        <f t="shared" si="19"/>
        <v/>
      </c>
    </row>
    <row r="253" spans="1:12" x14ac:dyDescent="0.25">
      <c r="A253" t="s">
        <v>543</v>
      </c>
      <c r="B253" t="s">
        <v>550</v>
      </c>
      <c r="C253">
        <v>1</v>
      </c>
      <c r="D253">
        <v>2</v>
      </c>
      <c r="E253">
        <v>3</v>
      </c>
      <c r="F253" s="2">
        <v>0.66700000000000004</v>
      </c>
      <c r="G253" t="s">
        <v>243</v>
      </c>
      <c r="H253" t="str">
        <f t="shared" si="15"/>
        <v>PRIMARY_OPTIONAL</v>
      </c>
      <c r="I253" t="str">
        <f t="shared" si="16"/>
        <v>COURSE_ACTIVE</v>
      </c>
      <c r="J253" s="4">
        <f t="shared" si="17"/>
        <v>0.66700000000000004</v>
      </c>
      <c r="K253" t="str">
        <f t="shared" si="18"/>
        <v>REVIEW</v>
      </c>
      <c r="L253" t="str">
        <f t="shared" si="19"/>
        <v>CHECK</v>
      </c>
    </row>
    <row r="254" spans="1:12" x14ac:dyDescent="0.25">
      <c r="A254" t="s">
        <v>543</v>
      </c>
      <c r="B254" t="s">
        <v>551</v>
      </c>
      <c r="C254">
        <v>2</v>
      </c>
      <c r="D254">
        <v>1</v>
      </c>
      <c r="E254">
        <v>3</v>
      </c>
      <c r="F254" s="2">
        <v>0.33300000000000002</v>
      </c>
      <c r="G254" t="s">
        <v>294</v>
      </c>
      <c r="H254" t="str">
        <f t="shared" si="15"/>
        <v>PRIMARY_ONLY</v>
      </c>
      <c r="I254" t="str">
        <f t="shared" si="16"/>
        <v>COURSE_ACTIVE</v>
      </c>
      <c r="J254" s="4">
        <f t="shared" si="17"/>
        <v>0.33300000000000002</v>
      </c>
      <c r="K254" t="str">
        <f t="shared" si="18"/>
        <v>NOT REQUIRED</v>
      </c>
      <c r="L254" t="str">
        <f t="shared" si="19"/>
        <v/>
      </c>
    </row>
    <row r="255" spans="1:12" x14ac:dyDescent="0.25">
      <c r="A255" t="s">
        <v>543</v>
      </c>
      <c r="B255" t="s">
        <v>552</v>
      </c>
      <c r="C255">
        <v>0</v>
      </c>
      <c r="D255">
        <v>1</v>
      </c>
      <c r="E255">
        <v>1</v>
      </c>
      <c r="F255" s="2">
        <v>1</v>
      </c>
      <c r="G255" t="s">
        <v>243</v>
      </c>
      <c r="H255" t="str">
        <f t="shared" si="15"/>
        <v>NOT MAJOR</v>
      </c>
      <c r="I255" t="str">
        <f t="shared" si="16"/>
        <v>NOT MAJOR</v>
      </c>
      <c r="J255" s="4">
        <f t="shared" si="17"/>
        <v>1</v>
      </c>
      <c r="K255" t="str">
        <f t="shared" si="18"/>
        <v>REVIEW</v>
      </c>
      <c r="L255" t="str">
        <f t="shared" si="19"/>
        <v/>
      </c>
    </row>
    <row r="256" spans="1:12" x14ac:dyDescent="0.25">
      <c r="A256" t="s">
        <v>543</v>
      </c>
      <c r="B256" t="s">
        <v>553</v>
      </c>
      <c r="C256">
        <v>4</v>
      </c>
      <c r="D256">
        <v>1</v>
      </c>
      <c r="E256">
        <v>5</v>
      </c>
      <c r="F256" s="2">
        <v>0.2</v>
      </c>
      <c r="G256" t="s">
        <v>294</v>
      </c>
      <c r="H256" t="str">
        <f t="shared" si="15"/>
        <v>PRIMARY_ONLY</v>
      </c>
      <c r="I256" t="str">
        <f t="shared" si="16"/>
        <v>COURSE_ACTIVE</v>
      </c>
      <c r="J256" s="4">
        <f t="shared" si="17"/>
        <v>0.2</v>
      </c>
      <c r="K256" t="str">
        <f t="shared" si="18"/>
        <v>NOT REQUIRED</v>
      </c>
      <c r="L256" t="str">
        <f t="shared" si="19"/>
        <v/>
      </c>
    </row>
    <row r="257" spans="1:12" x14ac:dyDescent="0.25">
      <c r="A257" t="s">
        <v>543</v>
      </c>
      <c r="B257" t="s">
        <v>554</v>
      </c>
      <c r="C257">
        <v>1</v>
      </c>
      <c r="D257">
        <v>2</v>
      </c>
      <c r="E257">
        <v>3</v>
      </c>
      <c r="F257" s="2">
        <v>0.66700000000000004</v>
      </c>
      <c r="G257" t="s">
        <v>243</v>
      </c>
      <c r="H257" t="str">
        <f t="shared" si="15"/>
        <v>PRIMARY_ONLY</v>
      </c>
      <c r="I257" t="str">
        <f t="shared" si="16"/>
        <v>COURSE_ACTIVE</v>
      </c>
      <c r="J257" s="4">
        <f t="shared" si="17"/>
        <v>0.66700000000000004</v>
      </c>
      <c r="K257" t="str">
        <f t="shared" si="18"/>
        <v>REVIEW</v>
      </c>
      <c r="L257" t="str">
        <f t="shared" si="19"/>
        <v>CHECK</v>
      </c>
    </row>
    <row r="258" spans="1:12" x14ac:dyDescent="0.25">
      <c r="A258" t="s">
        <v>543</v>
      </c>
      <c r="B258" t="s">
        <v>555</v>
      </c>
      <c r="C258">
        <v>2</v>
      </c>
      <c r="D258">
        <v>1</v>
      </c>
      <c r="E258">
        <v>3</v>
      </c>
      <c r="F258" s="2">
        <v>0.33300000000000002</v>
      </c>
      <c r="G258" t="s">
        <v>294</v>
      </c>
      <c r="H258" t="str">
        <f t="shared" ref="H258:H321" si="20">IFERROR(VLOOKUP(B258, IND_1A, 5, FALSE), "NOT MAJOR")</f>
        <v>NOT MAJOR</v>
      </c>
      <c r="I258" t="str">
        <f t="shared" ref="I258:I321" si="21">IFERROR(VLOOKUP(B258, IND_1A, 6, FALSE), "NOT MAJOR")</f>
        <v>NOT MAJOR</v>
      </c>
      <c r="J258" s="4">
        <f t="shared" si="17"/>
        <v>0.33300000000000002</v>
      </c>
      <c r="K258" t="str">
        <f t="shared" si="18"/>
        <v>NOT REQUIRED</v>
      </c>
      <c r="L258" t="str">
        <f t="shared" si="19"/>
        <v/>
      </c>
    </row>
    <row r="259" spans="1:12" x14ac:dyDescent="0.25">
      <c r="A259" t="s">
        <v>543</v>
      </c>
      <c r="B259" t="s">
        <v>556</v>
      </c>
      <c r="C259">
        <v>1</v>
      </c>
      <c r="D259">
        <v>1</v>
      </c>
      <c r="E259">
        <v>2</v>
      </c>
      <c r="F259" s="2">
        <v>0.5</v>
      </c>
      <c r="G259" t="s">
        <v>243</v>
      </c>
      <c r="H259" t="str">
        <f t="shared" si="20"/>
        <v>PRIMARY_ONLY</v>
      </c>
      <c r="I259" t="str">
        <f t="shared" si="21"/>
        <v>COURSE_ACTIVE</v>
      </c>
      <c r="J259" s="4">
        <f t="shared" ref="J259:J322" si="22">F259</f>
        <v>0.5</v>
      </c>
      <c r="K259" t="str">
        <f t="shared" ref="K259:K322" si="23">G259</f>
        <v>REVIEW</v>
      </c>
      <c r="L259" t="str">
        <f t="shared" ref="L259:L322" si="24">IF(AND(H259&lt;&gt;"NOT MAJOR",K259="REVIEW"),"CHECK","")</f>
        <v>CHECK</v>
      </c>
    </row>
    <row r="260" spans="1:12" x14ac:dyDescent="0.25">
      <c r="A260" t="s">
        <v>543</v>
      </c>
      <c r="B260" t="s">
        <v>557</v>
      </c>
      <c r="C260">
        <v>1</v>
      </c>
      <c r="D260">
        <v>2</v>
      </c>
      <c r="E260">
        <v>3</v>
      </c>
      <c r="F260" s="2">
        <v>0.66700000000000004</v>
      </c>
      <c r="G260" t="s">
        <v>243</v>
      </c>
      <c r="H260" t="str">
        <f t="shared" si="20"/>
        <v>NOT MAJOR</v>
      </c>
      <c r="I260" t="str">
        <f t="shared" si="21"/>
        <v>NOT MAJOR</v>
      </c>
      <c r="J260" s="4">
        <f t="shared" si="22"/>
        <v>0.66700000000000004</v>
      </c>
      <c r="K260" t="str">
        <f t="shared" si="23"/>
        <v>REVIEW</v>
      </c>
      <c r="L260" t="str">
        <f t="shared" si="24"/>
        <v/>
      </c>
    </row>
    <row r="261" spans="1:12" x14ac:dyDescent="0.25">
      <c r="A261" t="s">
        <v>543</v>
      </c>
      <c r="B261" t="s">
        <v>558</v>
      </c>
      <c r="C261">
        <v>16</v>
      </c>
      <c r="D261">
        <v>2</v>
      </c>
      <c r="E261">
        <v>18</v>
      </c>
      <c r="F261" s="2">
        <v>0.111</v>
      </c>
      <c r="G261" t="s">
        <v>294</v>
      </c>
      <c r="H261" t="str">
        <f t="shared" si="20"/>
        <v>PRIMARY_ONLY</v>
      </c>
      <c r="I261" t="str">
        <f t="shared" si="21"/>
        <v>COURSE_ACTIVE</v>
      </c>
      <c r="J261" s="4">
        <f t="shared" si="22"/>
        <v>0.111</v>
      </c>
      <c r="K261" t="str">
        <f t="shared" si="23"/>
        <v>NOT REQUIRED</v>
      </c>
      <c r="L261" t="str">
        <f t="shared" si="24"/>
        <v/>
      </c>
    </row>
    <row r="262" spans="1:12" x14ac:dyDescent="0.25">
      <c r="A262" t="s">
        <v>543</v>
      </c>
      <c r="B262" t="s">
        <v>559</v>
      </c>
      <c r="C262">
        <v>10</v>
      </c>
      <c r="D262">
        <v>2</v>
      </c>
      <c r="E262">
        <v>12</v>
      </c>
      <c r="F262" s="2">
        <v>0.16700000000000001</v>
      </c>
      <c r="G262" t="s">
        <v>294</v>
      </c>
      <c r="H262" t="str">
        <f t="shared" si="20"/>
        <v>PRIMARY_OPTIONAL</v>
      </c>
      <c r="I262" t="str">
        <f t="shared" si="21"/>
        <v>COURSE_ACTIVE</v>
      </c>
      <c r="J262" s="4">
        <f t="shared" si="22"/>
        <v>0.16700000000000001</v>
      </c>
      <c r="K262" t="str">
        <f t="shared" si="23"/>
        <v>NOT REQUIRED</v>
      </c>
      <c r="L262" t="str">
        <f t="shared" si="24"/>
        <v/>
      </c>
    </row>
    <row r="263" spans="1:12" x14ac:dyDescent="0.25">
      <c r="A263" t="s">
        <v>543</v>
      </c>
      <c r="B263" t="s">
        <v>560</v>
      </c>
      <c r="C263">
        <v>6</v>
      </c>
      <c r="D263">
        <v>0</v>
      </c>
      <c r="E263">
        <v>6</v>
      </c>
      <c r="F263" s="2">
        <v>0</v>
      </c>
      <c r="G263" t="s">
        <v>294</v>
      </c>
      <c r="H263" t="str">
        <f t="shared" si="20"/>
        <v>PRIMARY_OPTIONAL</v>
      </c>
      <c r="I263" t="str">
        <f t="shared" si="21"/>
        <v>COURSE_ACTIVE</v>
      </c>
      <c r="J263" s="4">
        <f t="shared" si="22"/>
        <v>0</v>
      </c>
      <c r="K263" t="str">
        <f t="shared" si="23"/>
        <v>NOT REQUIRED</v>
      </c>
      <c r="L263" t="str">
        <f t="shared" si="24"/>
        <v/>
      </c>
    </row>
    <row r="264" spans="1:12" x14ac:dyDescent="0.25">
      <c r="A264" t="s">
        <v>543</v>
      </c>
      <c r="B264" t="s">
        <v>561</v>
      </c>
      <c r="C264">
        <v>3</v>
      </c>
      <c r="D264">
        <v>1</v>
      </c>
      <c r="E264">
        <v>4</v>
      </c>
      <c r="F264" s="2">
        <v>0.25</v>
      </c>
      <c r="G264" t="s">
        <v>294</v>
      </c>
      <c r="H264" t="str">
        <f t="shared" si="20"/>
        <v>PRIMARY_OPTIONAL</v>
      </c>
      <c r="I264" t="str">
        <f t="shared" si="21"/>
        <v>COURSE_ACTIVE</v>
      </c>
      <c r="J264" s="4">
        <f t="shared" si="22"/>
        <v>0.25</v>
      </c>
      <c r="K264" t="str">
        <f t="shared" si="23"/>
        <v>NOT REQUIRED</v>
      </c>
      <c r="L264" t="str">
        <f t="shared" si="24"/>
        <v/>
      </c>
    </row>
    <row r="265" spans="1:12" x14ac:dyDescent="0.25">
      <c r="A265" t="s">
        <v>543</v>
      </c>
      <c r="B265" t="s">
        <v>562</v>
      </c>
      <c r="C265">
        <v>0</v>
      </c>
      <c r="D265">
        <v>2</v>
      </c>
      <c r="E265">
        <v>2</v>
      </c>
      <c r="F265" s="2">
        <v>1</v>
      </c>
      <c r="G265" t="s">
        <v>243</v>
      </c>
      <c r="H265" t="str">
        <f t="shared" si="20"/>
        <v>OPTIONAL_ONLY</v>
      </c>
      <c r="I265" t="str">
        <f t="shared" si="21"/>
        <v>NOT OFFERED</v>
      </c>
      <c r="J265" s="4">
        <f t="shared" si="22"/>
        <v>1</v>
      </c>
      <c r="K265" t="str">
        <f t="shared" si="23"/>
        <v>REVIEW</v>
      </c>
      <c r="L265" t="str">
        <f t="shared" si="24"/>
        <v>CHECK</v>
      </c>
    </row>
    <row r="266" spans="1:12" x14ac:dyDescent="0.25">
      <c r="A266" t="s">
        <v>543</v>
      </c>
      <c r="B266" t="s">
        <v>563</v>
      </c>
      <c r="C266">
        <v>2</v>
      </c>
      <c r="D266">
        <v>2</v>
      </c>
      <c r="E266">
        <v>4</v>
      </c>
      <c r="F266" s="2">
        <v>0.5</v>
      </c>
      <c r="G266" t="s">
        <v>243</v>
      </c>
      <c r="H266" t="str">
        <f t="shared" si="20"/>
        <v>PRIMARY_ONLY</v>
      </c>
      <c r="I266" t="str">
        <f t="shared" si="21"/>
        <v>COURSE_ACTIVE</v>
      </c>
      <c r="J266" s="4">
        <f t="shared" si="22"/>
        <v>0.5</v>
      </c>
      <c r="K266" t="str">
        <f t="shared" si="23"/>
        <v>REVIEW</v>
      </c>
      <c r="L266" t="str">
        <f t="shared" si="24"/>
        <v>CHECK</v>
      </c>
    </row>
    <row r="267" spans="1:12" x14ac:dyDescent="0.25">
      <c r="A267" t="s">
        <v>543</v>
      </c>
      <c r="B267" t="s">
        <v>564</v>
      </c>
      <c r="C267">
        <v>1</v>
      </c>
      <c r="D267">
        <v>1</v>
      </c>
      <c r="E267">
        <v>2</v>
      </c>
      <c r="F267" s="2">
        <v>0.5</v>
      </c>
      <c r="G267" t="s">
        <v>243</v>
      </c>
      <c r="H267" t="str">
        <f t="shared" si="20"/>
        <v>NOT MAJOR</v>
      </c>
      <c r="I267" t="str">
        <f t="shared" si="21"/>
        <v>NOT MAJOR</v>
      </c>
      <c r="J267" s="4">
        <f t="shared" si="22"/>
        <v>0.5</v>
      </c>
      <c r="K267" t="str">
        <f t="shared" si="23"/>
        <v>REVIEW</v>
      </c>
      <c r="L267" t="str">
        <f t="shared" si="24"/>
        <v/>
      </c>
    </row>
    <row r="268" spans="1:12" x14ac:dyDescent="0.25">
      <c r="A268" t="s">
        <v>543</v>
      </c>
      <c r="B268" t="s">
        <v>565</v>
      </c>
      <c r="C268">
        <v>6</v>
      </c>
      <c r="D268">
        <v>2</v>
      </c>
      <c r="E268">
        <v>8</v>
      </c>
      <c r="F268" s="2">
        <v>0.25</v>
      </c>
      <c r="G268" t="s">
        <v>294</v>
      </c>
      <c r="H268" t="str">
        <f t="shared" si="20"/>
        <v>PRIMARY_ONLY</v>
      </c>
      <c r="I268" t="str">
        <f t="shared" si="21"/>
        <v>COURSE_ACTIVE</v>
      </c>
      <c r="J268" s="4">
        <f t="shared" si="22"/>
        <v>0.25</v>
      </c>
      <c r="K268" t="str">
        <f t="shared" si="23"/>
        <v>NOT REQUIRED</v>
      </c>
      <c r="L268" t="str">
        <f t="shared" si="24"/>
        <v/>
      </c>
    </row>
    <row r="269" spans="1:12" x14ac:dyDescent="0.25">
      <c r="A269" t="s">
        <v>543</v>
      </c>
      <c r="B269" t="s">
        <v>566</v>
      </c>
      <c r="C269">
        <v>2</v>
      </c>
      <c r="D269">
        <v>3</v>
      </c>
      <c r="E269">
        <v>5</v>
      </c>
      <c r="F269" s="2">
        <v>0.6</v>
      </c>
      <c r="G269" t="s">
        <v>243</v>
      </c>
      <c r="H269" t="str">
        <f t="shared" si="20"/>
        <v>NOT MAJOR</v>
      </c>
      <c r="I269" t="str">
        <f t="shared" si="21"/>
        <v>NOT MAJOR</v>
      </c>
      <c r="J269" s="4">
        <f t="shared" si="22"/>
        <v>0.6</v>
      </c>
      <c r="K269" t="str">
        <f t="shared" si="23"/>
        <v>REVIEW</v>
      </c>
      <c r="L269" t="str">
        <f t="shared" si="24"/>
        <v/>
      </c>
    </row>
    <row r="270" spans="1:12" x14ac:dyDescent="0.25">
      <c r="A270" t="s">
        <v>543</v>
      </c>
      <c r="B270" t="s">
        <v>567</v>
      </c>
      <c r="C270">
        <v>1</v>
      </c>
      <c r="D270">
        <v>1</v>
      </c>
      <c r="E270">
        <v>2</v>
      </c>
      <c r="F270" s="2">
        <v>0.5</v>
      </c>
      <c r="G270" t="s">
        <v>243</v>
      </c>
      <c r="H270" t="str">
        <f t="shared" si="20"/>
        <v>NOT MAJOR</v>
      </c>
      <c r="I270" t="str">
        <f t="shared" si="21"/>
        <v>NOT MAJOR</v>
      </c>
      <c r="J270" s="4">
        <f t="shared" si="22"/>
        <v>0.5</v>
      </c>
      <c r="K270" t="str">
        <f t="shared" si="23"/>
        <v>REVIEW</v>
      </c>
      <c r="L270" t="str">
        <f t="shared" si="24"/>
        <v/>
      </c>
    </row>
    <row r="271" spans="1:12" x14ac:dyDescent="0.25">
      <c r="A271" t="s">
        <v>543</v>
      </c>
      <c r="B271" t="s">
        <v>568</v>
      </c>
      <c r="C271">
        <v>1</v>
      </c>
      <c r="D271">
        <v>4</v>
      </c>
      <c r="E271">
        <v>5</v>
      </c>
      <c r="F271" s="2">
        <v>0.8</v>
      </c>
      <c r="G271" t="s">
        <v>243</v>
      </c>
      <c r="H271" t="str">
        <f t="shared" si="20"/>
        <v>NOT MAJOR</v>
      </c>
      <c r="I271" t="str">
        <f t="shared" si="21"/>
        <v>NOT MAJOR</v>
      </c>
      <c r="J271" s="4">
        <f t="shared" si="22"/>
        <v>0.8</v>
      </c>
      <c r="K271" t="str">
        <f t="shared" si="23"/>
        <v>REVIEW</v>
      </c>
      <c r="L271" t="str">
        <f t="shared" si="24"/>
        <v/>
      </c>
    </row>
    <row r="272" spans="1:12" x14ac:dyDescent="0.25">
      <c r="A272" t="s">
        <v>543</v>
      </c>
      <c r="B272" t="s">
        <v>569</v>
      </c>
      <c r="C272">
        <v>0</v>
      </c>
      <c r="D272">
        <v>1</v>
      </c>
      <c r="E272">
        <v>1</v>
      </c>
      <c r="F272" s="2">
        <v>1</v>
      </c>
      <c r="G272" t="s">
        <v>243</v>
      </c>
      <c r="H272" t="str">
        <f t="shared" si="20"/>
        <v>NOT MAJOR</v>
      </c>
      <c r="I272" t="str">
        <f t="shared" si="21"/>
        <v>NOT MAJOR</v>
      </c>
      <c r="J272" s="4">
        <f t="shared" si="22"/>
        <v>1</v>
      </c>
      <c r="K272" t="str">
        <f t="shared" si="23"/>
        <v>REVIEW</v>
      </c>
      <c r="L272" t="str">
        <f t="shared" si="24"/>
        <v/>
      </c>
    </row>
    <row r="273" spans="1:12" x14ac:dyDescent="0.25">
      <c r="A273" t="s">
        <v>543</v>
      </c>
      <c r="B273" t="s">
        <v>570</v>
      </c>
      <c r="C273">
        <v>0</v>
      </c>
      <c r="D273">
        <v>1</v>
      </c>
      <c r="E273">
        <v>1</v>
      </c>
      <c r="F273" s="2">
        <v>1</v>
      </c>
      <c r="G273" t="s">
        <v>243</v>
      </c>
      <c r="H273" t="str">
        <f t="shared" si="20"/>
        <v>NOT MAJOR</v>
      </c>
      <c r="I273" t="str">
        <f t="shared" si="21"/>
        <v>NOT MAJOR</v>
      </c>
      <c r="J273" s="4">
        <f t="shared" si="22"/>
        <v>1</v>
      </c>
      <c r="K273" t="str">
        <f t="shared" si="23"/>
        <v>REVIEW</v>
      </c>
      <c r="L273" t="str">
        <f t="shared" si="24"/>
        <v/>
      </c>
    </row>
    <row r="274" spans="1:12" x14ac:dyDescent="0.25">
      <c r="A274" t="s">
        <v>571</v>
      </c>
      <c r="B274" t="s">
        <v>572</v>
      </c>
      <c r="C274">
        <v>13</v>
      </c>
      <c r="D274">
        <v>9</v>
      </c>
      <c r="E274">
        <v>22</v>
      </c>
      <c r="F274" s="2">
        <v>0.40899999999999997</v>
      </c>
      <c r="G274" t="s">
        <v>243</v>
      </c>
      <c r="H274" t="str">
        <f t="shared" si="20"/>
        <v>NOT MAJOR</v>
      </c>
      <c r="I274" t="str">
        <f t="shared" si="21"/>
        <v>NOT MAJOR</v>
      </c>
      <c r="J274" s="4">
        <f t="shared" si="22"/>
        <v>0.40899999999999997</v>
      </c>
      <c r="K274" t="str">
        <f t="shared" si="23"/>
        <v>REVIEW</v>
      </c>
      <c r="L274" t="str">
        <f t="shared" si="24"/>
        <v/>
      </c>
    </row>
    <row r="275" spans="1:12" x14ac:dyDescent="0.25">
      <c r="A275" t="s">
        <v>573</v>
      </c>
      <c r="B275" t="s">
        <v>574</v>
      </c>
      <c r="C275">
        <v>0</v>
      </c>
      <c r="D275">
        <v>2</v>
      </c>
      <c r="E275">
        <v>2</v>
      </c>
      <c r="F275" s="2">
        <v>1</v>
      </c>
      <c r="G275" t="s">
        <v>243</v>
      </c>
      <c r="H275" t="str">
        <f t="shared" si="20"/>
        <v>NOT MAJOR</v>
      </c>
      <c r="I275" t="str">
        <f t="shared" si="21"/>
        <v>NOT MAJOR</v>
      </c>
      <c r="J275" s="4">
        <f t="shared" si="22"/>
        <v>1</v>
      </c>
      <c r="K275" t="str">
        <f t="shared" si="23"/>
        <v>REVIEW</v>
      </c>
      <c r="L275" t="str">
        <f t="shared" si="24"/>
        <v/>
      </c>
    </row>
    <row r="276" spans="1:12" x14ac:dyDescent="0.25">
      <c r="A276" t="s">
        <v>573</v>
      </c>
      <c r="B276" t="s">
        <v>575</v>
      </c>
      <c r="C276">
        <v>0</v>
      </c>
      <c r="D276">
        <v>1</v>
      </c>
      <c r="E276">
        <v>1</v>
      </c>
      <c r="F276" s="2">
        <v>1</v>
      </c>
      <c r="G276" t="s">
        <v>243</v>
      </c>
      <c r="H276" t="str">
        <f t="shared" si="20"/>
        <v>NOT MAJOR</v>
      </c>
      <c r="I276" t="str">
        <f t="shared" si="21"/>
        <v>NOT MAJOR</v>
      </c>
      <c r="J276" s="4">
        <f t="shared" si="22"/>
        <v>1</v>
      </c>
      <c r="K276" t="str">
        <f t="shared" si="23"/>
        <v>REVIEW</v>
      </c>
      <c r="L276" t="str">
        <f t="shared" si="24"/>
        <v/>
      </c>
    </row>
    <row r="277" spans="1:12" x14ac:dyDescent="0.25">
      <c r="A277" t="s">
        <v>573</v>
      </c>
      <c r="B277" t="s">
        <v>576</v>
      </c>
      <c r="C277">
        <v>1</v>
      </c>
      <c r="D277">
        <v>2</v>
      </c>
      <c r="E277">
        <v>3</v>
      </c>
      <c r="F277" s="2">
        <v>0.66700000000000004</v>
      </c>
      <c r="G277" t="s">
        <v>243</v>
      </c>
      <c r="H277" t="str">
        <f t="shared" si="20"/>
        <v>NOT MAJOR</v>
      </c>
      <c r="I277" t="str">
        <f t="shared" si="21"/>
        <v>NOT MAJOR</v>
      </c>
      <c r="J277" s="4">
        <f t="shared" si="22"/>
        <v>0.66700000000000004</v>
      </c>
      <c r="K277" t="str">
        <f t="shared" si="23"/>
        <v>REVIEW</v>
      </c>
      <c r="L277" t="str">
        <f t="shared" si="24"/>
        <v/>
      </c>
    </row>
    <row r="278" spans="1:12" x14ac:dyDescent="0.25">
      <c r="A278" t="s">
        <v>573</v>
      </c>
      <c r="B278" t="s">
        <v>577</v>
      </c>
      <c r="C278">
        <v>0</v>
      </c>
      <c r="D278">
        <v>1</v>
      </c>
      <c r="E278">
        <v>1</v>
      </c>
      <c r="F278" s="2">
        <v>1</v>
      </c>
      <c r="G278" t="s">
        <v>243</v>
      </c>
      <c r="H278" t="str">
        <f t="shared" si="20"/>
        <v>NOT MAJOR</v>
      </c>
      <c r="I278" t="str">
        <f t="shared" si="21"/>
        <v>NOT MAJOR</v>
      </c>
      <c r="J278" s="4">
        <f t="shared" si="22"/>
        <v>1</v>
      </c>
      <c r="K278" t="str">
        <f t="shared" si="23"/>
        <v>REVIEW</v>
      </c>
      <c r="L278" t="str">
        <f t="shared" si="24"/>
        <v/>
      </c>
    </row>
    <row r="279" spans="1:12" x14ac:dyDescent="0.25">
      <c r="A279" t="s">
        <v>573</v>
      </c>
      <c r="B279" t="s">
        <v>578</v>
      </c>
      <c r="C279">
        <v>0</v>
      </c>
      <c r="D279">
        <v>1</v>
      </c>
      <c r="E279">
        <v>1</v>
      </c>
      <c r="F279" s="2">
        <v>1</v>
      </c>
      <c r="G279" t="s">
        <v>243</v>
      </c>
      <c r="H279" t="str">
        <f t="shared" si="20"/>
        <v>NOT MAJOR</v>
      </c>
      <c r="I279" t="str">
        <f t="shared" si="21"/>
        <v>NOT MAJOR</v>
      </c>
      <c r="J279" s="4">
        <f t="shared" si="22"/>
        <v>1</v>
      </c>
      <c r="K279" t="str">
        <f t="shared" si="23"/>
        <v>REVIEW</v>
      </c>
      <c r="L279" t="str">
        <f t="shared" si="24"/>
        <v/>
      </c>
    </row>
    <row r="280" spans="1:12" x14ac:dyDescent="0.25">
      <c r="A280" t="s">
        <v>268</v>
      </c>
      <c r="B280" t="s">
        <v>579</v>
      </c>
      <c r="C280">
        <v>11</v>
      </c>
      <c r="D280">
        <v>2</v>
      </c>
      <c r="E280">
        <v>13</v>
      </c>
      <c r="F280" s="2">
        <v>0.154</v>
      </c>
      <c r="G280" t="s">
        <v>294</v>
      </c>
      <c r="H280" t="str">
        <f t="shared" si="20"/>
        <v>PRIMARY_ONLY</v>
      </c>
      <c r="I280" t="str">
        <f t="shared" si="21"/>
        <v>COURSE_ACTIVE</v>
      </c>
      <c r="J280" s="4">
        <f t="shared" si="22"/>
        <v>0.154</v>
      </c>
      <c r="K280" t="str">
        <f t="shared" si="23"/>
        <v>NOT REQUIRED</v>
      </c>
      <c r="L280" t="str">
        <f t="shared" si="24"/>
        <v/>
      </c>
    </row>
    <row r="281" spans="1:12" x14ac:dyDescent="0.25">
      <c r="A281" t="s">
        <v>268</v>
      </c>
      <c r="B281" t="s">
        <v>580</v>
      </c>
      <c r="C281">
        <v>7</v>
      </c>
      <c r="D281">
        <v>1</v>
      </c>
      <c r="E281">
        <v>8</v>
      </c>
      <c r="F281" s="2">
        <v>0.125</v>
      </c>
      <c r="G281" t="s">
        <v>294</v>
      </c>
      <c r="H281" t="str">
        <f t="shared" si="20"/>
        <v>PRIMARY_ONLY</v>
      </c>
      <c r="I281" t="str">
        <f t="shared" si="21"/>
        <v>COURSE_ACTIVE</v>
      </c>
      <c r="J281" s="4">
        <f t="shared" si="22"/>
        <v>0.125</v>
      </c>
      <c r="K281" t="str">
        <f t="shared" si="23"/>
        <v>NOT REQUIRED</v>
      </c>
      <c r="L281" t="str">
        <f t="shared" si="24"/>
        <v/>
      </c>
    </row>
    <row r="282" spans="1:12" x14ac:dyDescent="0.25">
      <c r="A282" t="s">
        <v>268</v>
      </c>
      <c r="B282" t="s">
        <v>581</v>
      </c>
      <c r="C282">
        <v>1</v>
      </c>
      <c r="D282">
        <v>1</v>
      </c>
      <c r="E282">
        <v>2</v>
      </c>
      <c r="F282" s="2">
        <v>0.5</v>
      </c>
      <c r="G282" t="s">
        <v>243</v>
      </c>
      <c r="H282" t="str">
        <f t="shared" si="20"/>
        <v>NOT MAJOR</v>
      </c>
      <c r="I282" t="str">
        <f t="shared" si="21"/>
        <v>NOT MAJOR</v>
      </c>
      <c r="J282" s="4">
        <f t="shared" si="22"/>
        <v>0.5</v>
      </c>
      <c r="K282" t="str">
        <f t="shared" si="23"/>
        <v>REVIEW</v>
      </c>
      <c r="L282" t="str">
        <f t="shared" si="24"/>
        <v/>
      </c>
    </row>
    <row r="283" spans="1:12" x14ac:dyDescent="0.25">
      <c r="A283" t="s">
        <v>268</v>
      </c>
      <c r="B283" t="s">
        <v>582</v>
      </c>
      <c r="C283">
        <v>1</v>
      </c>
      <c r="D283">
        <v>1</v>
      </c>
      <c r="E283">
        <v>2</v>
      </c>
      <c r="F283" s="2">
        <v>0.5</v>
      </c>
      <c r="G283" t="s">
        <v>243</v>
      </c>
      <c r="H283" t="str">
        <f t="shared" si="20"/>
        <v>NOT MAJOR</v>
      </c>
      <c r="I283" t="str">
        <f t="shared" si="21"/>
        <v>NOT MAJOR</v>
      </c>
      <c r="J283" s="4">
        <f t="shared" si="22"/>
        <v>0.5</v>
      </c>
      <c r="K283" t="str">
        <f t="shared" si="23"/>
        <v>REVIEW</v>
      </c>
      <c r="L283" t="str">
        <f t="shared" si="24"/>
        <v/>
      </c>
    </row>
    <row r="284" spans="1:12" x14ac:dyDescent="0.25">
      <c r="A284" t="s">
        <v>268</v>
      </c>
      <c r="B284" t="s">
        <v>583</v>
      </c>
      <c r="C284">
        <v>7</v>
      </c>
      <c r="D284">
        <v>1</v>
      </c>
      <c r="E284">
        <v>8</v>
      </c>
      <c r="F284" s="2">
        <v>0.125</v>
      </c>
      <c r="G284" t="s">
        <v>294</v>
      </c>
      <c r="H284" t="str">
        <f t="shared" si="20"/>
        <v>PRIMARY_OPTIONAL</v>
      </c>
      <c r="I284" t="str">
        <f t="shared" si="21"/>
        <v>COURSE_ACTIVE</v>
      </c>
      <c r="J284" s="4">
        <f t="shared" si="22"/>
        <v>0.125</v>
      </c>
      <c r="K284" t="str">
        <f t="shared" si="23"/>
        <v>NOT REQUIRED</v>
      </c>
      <c r="L284" t="str">
        <f t="shared" si="24"/>
        <v/>
      </c>
    </row>
    <row r="285" spans="1:12" x14ac:dyDescent="0.25">
      <c r="A285" t="s">
        <v>268</v>
      </c>
      <c r="B285" t="s">
        <v>584</v>
      </c>
      <c r="C285">
        <v>1</v>
      </c>
      <c r="D285">
        <v>1</v>
      </c>
      <c r="E285">
        <v>2</v>
      </c>
      <c r="F285" s="2">
        <v>0.5</v>
      </c>
      <c r="G285" t="s">
        <v>243</v>
      </c>
      <c r="H285" t="str">
        <f t="shared" si="20"/>
        <v>NOT MAJOR</v>
      </c>
      <c r="I285" t="str">
        <f t="shared" si="21"/>
        <v>NOT MAJOR</v>
      </c>
      <c r="J285" s="4">
        <f t="shared" si="22"/>
        <v>0.5</v>
      </c>
      <c r="K285" t="str">
        <f t="shared" si="23"/>
        <v>REVIEW</v>
      </c>
      <c r="L285" t="str">
        <f t="shared" si="24"/>
        <v/>
      </c>
    </row>
    <row r="286" spans="1:12" x14ac:dyDescent="0.25">
      <c r="A286" t="s">
        <v>268</v>
      </c>
      <c r="B286" t="s">
        <v>585</v>
      </c>
      <c r="C286">
        <v>1</v>
      </c>
      <c r="D286">
        <v>1</v>
      </c>
      <c r="E286">
        <v>2</v>
      </c>
      <c r="F286" s="2">
        <v>0.5</v>
      </c>
      <c r="G286" t="s">
        <v>243</v>
      </c>
      <c r="H286" t="str">
        <f t="shared" si="20"/>
        <v>NOT MAJOR</v>
      </c>
      <c r="I286" t="str">
        <f t="shared" si="21"/>
        <v>NOT MAJOR</v>
      </c>
      <c r="J286" s="4">
        <f t="shared" si="22"/>
        <v>0.5</v>
      </c>
      <c r="K286" t="str">
        <f t="shared" si="23"/>
        <v>REVIEW</v>
      </c>
      <c r="L286" t="str">
        <f t="shared" si="24"/>
        <v/>
      </c>
    </row>
    <row r="287" spans="1:12" x14ac:dyDescent="0.25">
      <c r="A287" t="s">
        <v>268</v>
      </c>
      <c r="B287" t="s">
        <v>586</v>
      </c>
      <c r="C287">
        <v>6</v>
      </c>
      <c r="D287">
        <v>2</v>
      </c>
      <c r="E287">
        <v>8</v>
      </c>
      <c r="F287" s="2">
        <v>0.25</v>
      </c>
      <c r="G287" t="s">
        <v>294</v>
      </c>
      <c r="H287" t="str">
        <f t="shared" si="20"/>
        <v>PRIMARY_ONLY</v>
      </c>
      <c r="I287" t="str">
        <f t="shared" si="21"/>
        <v>COURSE_ACTIVE</v>
      </c>
      <c r="J287" s="4">
        <f t="shared" si="22"/>
        <v>0.25</v>
      </c>
      <c r="K287" t="str">
        <f t="shared" si="23"/>
        <v>NOT REQUIRED</v>
      </c>
      <c r="L287" t="str">
        <f t="shared" si="24"/>
        <v/>
      </c>
    </row>
    <row r="288" spans="1:12" x14ac:dyDescent="0.25">
      <c r="A288" t="s">
        <v>268</v>
      </c>
      <c r="B288" t="s">
        <v>587</v>
      </c>
      <c r="C288">
        <v>12</v>
      </c>
      <c r="D288">
        <v>3</v>
      </c>
      <c r="E288">
        <v>15</v>
      </c>
      <c r="F288" s="2">
        <v>0.2</v>
      </c>
      <c r="G288" t="s">
        <v>294</v>
      </c>
      <c r="H288" t="str">
        <f t="shared" si="20"/>
        <v>PRIMARY_OPTIONAL</v>
      </c>
      <c r="I288" t="str">
        <f t="shared" si="21"/>
        <v>COURSE_ACTIVE</v>
      </c>
      <c r="J288" s="4">
        <f t="shared" si="22"/>
        <v>0.2</v>
      </c>
      <c r="K288" t="str">
        <f t="shared" si="23"/>
        <v>NOT REQUIRED</v>
      </c>
      <c r="L288" t="str">
        <f t="shared" si="24"/>
        <v/>
      </c>
    </row>
    <row r="289" spans="1:12" x14ac:dyDescent="0.25">
      <c r="A289" t="s">
        <v>268</v>
      </c>
      <c r="B289" t="s">
        <v>588</v>
      </c>
      <c r="C289">
        <v>2</v>
      </c>
      <c r="D289">
        <v>1</v>
      </c>
      <c r="E289">
        <v>3</v>
      </c>
      <c r="F289" s="2">
        <v>0.33300000000000002</v>
      </c>
      <c r="G289" t="s">
        <v>294</v>
      </c>
      <c r="H289" t="str">
        <f t="shared" si="20"/>
        <v>NOT MAJOR</v>
      </c>
      <c r="I289" t="str">
        <f t="shared" si="21"/>
        <v>NOT MAJOR</v>
      </c>
      <c r="J289" s="4">
        <f t="shared" si="22"/>
        <v>0.33300000000000002</v>
      </c>
      <c r="K289" t="str">
        <f t="shared" si="23"/>
        <v>NOT REQUIRED</v>
      </c>
      <c r="L289" t="str">
        <f t="shared" si="24"/>
        <v/>
      </c>
    </row>
    <row r="290" spans="1:12" x14ac:dyDescent="0.25">
      <c r="A290" t="s">
        <v>268</v>
      </c>
      <c r="B290" t="s">
        <v>589</v>
      </c>
      <c r="C290">
        <v>6</v>
      </c>
      <c r="D290">
        <v>1</v>
      </c>
      <c r="E290">
        <v>7</v>
      </c>
      <c r="F290" s="2">
        <v>0.14299999999999999</v>
      </c>
      <c r="G290" t="s">
        <v>294</v>
      </c>
      <c r="H290" t="str">
        <f t="shared" si="20"/>
        <v>NOT MAJOR</v>
      </c>
      <c r="I290" t="str">
        <f t="shared" si="21"/>
        <v>NOT MAJOR</v>
      </c>
      <c r="J290" s="4">
        <f t="shared" si="22"/>
        <v>0.14299999999999999</v>
      </c>
      <c r="K290" t="str">
        <f t="shared" si="23"/>
        <v>NOT REQUIRED</v>
      </c>
      <c r="L290" t="str">
        <f t="shared" si="24"/>
        <v/>
      </c>
    </row>
    <row r="291" spans="1:12" x14ac:dyDescent="0.25">
      <c r="A291" t="s">
        <v>268</v>
      </c>
      <c r="B291" t="s">
        <v>590</v>
      </c>
      <c r="C291">
        <v>1</v>
      </c>
      <c r="D291">
        <v>0</v>
      </c>
      <c r="E291">
        <v>1</v>
      </c>
      <c r="F291" s="2">
        <v>0</v>
      </c>
      <c r="G291" t="s">
        <v>294</v>
      </c>
      <c r="H291" t="str">
        <f t="shared" si="20"/>
        <v>NOT MAJOR</v>
      </c>
      <c r="I291" t="str">
        <f t="shared" si="21"/>
        <v>NOT MAJOR</v>
      </c>
      <c r="J291" s="4">
        <f t="shared" si="22"/>
        <v>0</v>
      </c>
      <c r="K291" t="str">
        <f t="shared" si="23"/>
        <v>NOT REQUIRED</v>
      </c>
      <c r="L291" t="str">
        <f t="shared" si="24"/>
        <v/>
      </c>
    </row>
    <row r="292" spans="1:12" x14ac:dyDescent="0.25">
      <c r="A292" t="s">
        <v>268</v>
      </c>
      <c r="B292" t="s">
        <v>591</v>
      </c>
      <c r="C292">
        <v>2</v>
      </c>
      <c r="D292">
        <v>1</v>
      </c>
      <c r="E292">
        <v>3</v>
      </c>
      <c r="F292" s="2">
        <v>0.33300000000000002</v>
      </c>
      <c r="G292" t="s">
        <v>294</v>
      </c>
      <c r="H292" t="str">
        <f t="shared" si="20"/>
        <v>NOT MAJOR</v>
      </c>
      <c r="I292" t="str">
        <f t="shared" si="21"/>
        <v>NOT MAJOR</v>
      </c>
      <c r="J292" s="4">
        <f t="shared" si="22"/>
        <v>0.33300000000000002</v>
      </c>
      <c r="K292" t="str">
        <f t="shared" si="23"/>
        <v>NOT REQUIRED</v>
      </c>
      <c r="L292" t="str">
        <f t="shared" si="24"/>
        <v/>
      </c>
    </row>
    <row r="293" spans="1:12" x14ac:dyDescent="0.25">
      <c r="A293" t="s">
        <v>268</v>
      </c>
      <c r="B293" t="s">
        <v>592</v>
      </c>
      <c r="C293">
        <v>2</v>
      </c>
      <c r="D293">
        <v>1</v>
      </c>
      <c r="E293">
        <v>3</v>
      </c>
      <c r="F293" s="2">
        <v>0.33300000000000002</v>
      </c>
      <c r="G293" t="s">
        <v>294</v>
      </c>
      <c r="H293" t="str">
        <f t="shared" si="20"/>
        <v>NOT MAJOR</v>
      </c>
      <c r="I293" t="str">
        <f t="shared" si="21"/>
        <v>NOT MAJOR</v>
      </c>
      <c r="J293" s="4">
        <f t="shared" si="22"/>
        <v>0.33300000000000002</v>
      </c>
      <c r="K293" t="str">
        <f t="shared" si="23"/>
        <v>NOT REQUIRED</v>
      </c>
      <c r="L293" t="str">
        <f t="shared" si="24"/>
        <v/>
      </c>
    </row>
    <row r="294" spans="1:12" x14ac:dyDescent="0.25">
      <c r="A294" t="s">
        <v>268</v>
      </c>
      <c r="B294" t="s">
        <v>593</v>
      </c>
      <c r="C294">
        <v>8</v>
      </c>
      <c r="D294">
        <v>5</v>
      </c>
      <c r="E294">
        <v>13</v>
      </c>
      <c r="F294" s="2">
        <v>0.38500000000000001</v>
      </c>
      <c r="G294" t="s">
        <v>294</v>
      </c>
      <c r="H294" t="str">
        <f t="shared" si="20"/>
        <v>PRIMARY_ONLY</v>
      </c>
      <c r="I294" t="str">
        <f t="shared" si="21"/>
        <v>COURSE_ACTIVE</v>
      </c>
      <c r="J294" s="4">
        <f t="shared" si="22"/>
        <v>0.38500000000000001</v>
      </c>
      <c r="K294" t="str">
        <f t="shared" si="23"/>
        <v>NOT REQUIRED</v>
      </c>
      <c r="L294" t="str">
        <f t="shared" si="24"/>
        <v/>
      </c>
    </row>
    <row r="295" spans="1:12" x14ac:dyDescent="0.25">
      <c r="A295" t="s">
        <v>268</v>
      </c>
      <c r="B295" t="s">
        <v>594</v>
      </c>
      <c r="C295">
        <v>5</v>
      </c>
      <c r="D295">
        <v>4</v>
      </c>
      <c r="E295">
        <v>9</v>
      </c>
      <c r="F295" s="2">
        <v>0.44400000000000001</v>
      </c>
      <c r="G295" t="s">
        <v>243</v>
      </c>
      <c r="H295" t="str">
        <f t="shared" si="20"/>
        <v>PRIMARY_OPTIONAL</v>
      </c>
      <c r="I295" t="str">
        <f t="shared" si="21"/>
        <v>COURSE_ACTIVE</v>
      </c>
      <c r="J295" s="4">
        <f t="shared" si="22"/>
        <v>0.44400000000000001</v>
      </c>
      <c r="K295" t="str">
        <f t="shared" si="23"/>
        <v>REVIEW</v>
      </c>
      <c r="L295" t="str">
        <f t="shared" si="24"/>
        <v>CHECK</v>
      </c>
    </row>
    <row r="296" spans="1:12" x14ac:dyDescent="0.25">
      <c r="A296" t="s">
        <v>268</v>
      </c>
      <c r="B296" t="s">
        <v>595</v>
      </c>
      <c r="C296">
        <v>4</v>
      </c>
      <c r="D296">
        <v>1</v>
      </c>
      <c r="E296">
        <v>5</v>
      </c>
      <c r="F296" s="2">
        <v>0.2</v>
      </c>
      <c r="G296" t="s">
        <v>294</v>
      </c>
      <c r="H296" t="str">
        <f t="shared" si="20"/>
        <v>NOT MAJOR</v>
      </c>
      <c r="I296" t="str">
        <f t="shared" si="21"/>
        <v>NOT MAJOR</v>
      </c>
      <c r="J296" s="4">
        <f t="shared" si="22"/>
        <v>0.2</v>
      </c>
      <c r="K296" t="str">
        <f t="shared" si="23"/>
        <v>NOT REQUIRED</v>
      </c>
      <c r="L296" t="str">
        <f t="shared" si="24"/>
        <v/>
      </c>
    </row>
    <row r="297" spans="1:12" x14ac:dyDescent="0.25">
      <c r="A297" t="s">
        <v>268</v>
      </c>
      <c r="B297" t="s">
        <v>596</v>
      </c>
      <c r="C297">
        <v>21</v>
      </c>
      <c r="D297">
        <v>1</v>
      </c>
      <c r="E297">
        <v>23</v>
      </c>
      <c r="F297" s="2">
        <v>4.2999999999999997E-2</v>
      </c>
      <c r="G297" t="s">
        <v>294</v>
      </c>
      <c r="H297" t="str">
        <f t="shared" si="20"/>
        <v>PRIMARY_OPTIONAL</v>
      </c>
      <c r="I297" t="str">
        <f t="shared" si="21"/>
        <v>COURSE_ACTIVE</v>
      </c>
      <c r="J297" s="4">
        <f t="shared" si="22"/>
        <v>4.2999999999999997E-2</v>
      </c>
      <c r="K297" t="str">
        <f t="shared" si="23"/>
        <v>NOT REQUIRED</v>
      </c>
      <c r="L297" t="str">
        <f t="shared" si="24"/>
        <v/>
      </c>
    </row>
    <row r="298" spans="1:12" x14ac:dyDescent="0.25">
      <c r="A298" t="s">
        <v>268</v>
      </c>
      <c r="B298" t="s">
        <v>597</v>
      </c>
      <c r="C298">
        <v>0</v>
      </c>
      <c r="D298">
        <v>1</v>
      </c>
      <c r="E298">
        <v>1</v>
      </c>
      <c r="F298" s="2">
        <v>1</v>
      </c>
      <c r="G298" t="s">
        <v>243</v>
      </c>
      <c r="H298" t="str">
        <f t="shared" si="20"/>
        <v>NOT MAJOR</v>
      </c>
      <c r="I298" t="str">
        <f t="shared" si="21"/>
        <v>NOT MAJOR</v>
      </c>
      <c r="J298" s="4">
        <f t="shared" si="22"/>
        <v>1</v>
      </c>
      <c r="K298" t="str">
        <f t="shared" si="23"/>
        <v>REVIEW</v>
      </c>
      <c r="L298" t="str">
        <f t="shared" si="24"/>
        <v/>
      </c>
    </row>
    <row r="299" spans="1:12" x14ac:dyDescent="0.25">
      <c r="A299" t="s">
        <v>268</v>
      </c>
      <c r="B299" t="s">
        <v>598</v>
      </c>
      <c r="C299">
        <v>1</v>
      </c>
      <c r="D299">
        <v>1</v>
      </c>
      <c r="E299">
        <v>2</v>
      </c>
      <c r="F299" s="2">
        <v>0.5</v>
      </c>
      <c r="G299" t="s">
        <v>243</v>
      </c>
      <c r="H299" t="str">
        <f t="shared" si="20"/>
        <v>NOT MAJOR</v>
      </c>
      <c r="I299" t="str">
        <f t="shared" si="21"/>
        <v>NOT MAJOR</v>
      </c>
      <c r="J299" s="4">
        <f t="shared" si="22"/>
        <v>0.5</v>
      </c>
      <c r="K299" t="str">
        <f t="shared" si="23"/>
        <v>REVIEW</v>
      </c>
      <c r="L299" t="str">
        <f t="shared" si="24"/>
        <v/>
      </c>
    </row>
    <row r="300" spans="1:12" x14ac:dyDescent="0.25">
      <c r="A300" t="s">
        <v>268</v>
      </c>
      <c r="B300" t="s">
        <v>599</v>
      </c>
      <c r="C300">
        <v>1</v>
      </c>
      <c r="D300">
        <v>0</v>
      </c>
      <c r="E300">
        <v>1</v>
      </c>
      <c r="F300" s="2">
        <v>0</v>
      </c>
      <c r="G300" t="s">
        <v>294</v>
      </c>
      <c r="H300" t="str">
        <f t="shared" si="20"/>
        <v>NOT MAJOR</v>
      </c>
      <c r="I300" t="str">
        <f t="shared" si="21"/>
        <v>NOT MAJOR</v>
      </c>
      <c r="J300" s="4">
        <f t="shared" si="22"/>
        <v>0</v>
      </c>
      <c r="K300" t="str">
        <f t="shared" si="23"/>
        <v>NOT REQUIRED</v>
      </c>
      <c r="L300" t="str">
        <f t="shared" si="24"/>
        <v/>
      </c>
    </row>
    <row r="301" spans="1:12" x14ac:dyDescent="0.25">
      <c r="A301" t="s">
        <v>256</v>
      </c>
      <c r="B301" t="s">
        <v>600</v>
      </c>
      <c r="C301">
        <v>25</v>
      </c>
      <c r="D301">
        <v>2</v>
      </c>
      <c r="E301">
        <v>27</v>
      </c>
      <c r="F301" s="2">
        <v>7.3999999999999996E-2</v>
      </c>
      <c r="G301" t="s">
        <v>294</v>
      </c>
      <c r="H301" t="str">
        <f t="shared" si="20"/>
        <v>PRIMARY_OPTIONAL</v>
      </c>
      <c r="I301" t="str">
        <f t="shared" si="21"/>
        <v>COURSE_ACTIVE</v>
      </c>
      <c r="J301" s="4">
        <f t="shared" si="22"/>
        <v>7.3999999999999996E-2</v>
      </c>
      <c r="K301" t="str">
        <f t="shared" si="23"/>
        <v>NOT REQUIRED</v>
      </c>
      <c r="L301" t="str">
        <f t="shared" si="24"/>
        <v/>
      </c>
    </row>
    <row r="302" spans="1:12" x14ac:dyDescent="0.25">
      <c r="A302" t="s">
        <v>256</v>
      </c>
      <c r="B302" t="s">
        <v>601</v>
      </c>
      <c r="C302">
        <v>3</v>
      </c>
      <c r="D302">
        <v>0</v>
      </c>
      <c r="E302">
        <v>3</v>
      </c>
      <c r="F302" s="2">
        <v>0</v>
      </c>
      <c r="G302" t="s">
        <v>294</v>
      </c>
      <c r="H302" t="str">
        <f t="shared" si="20"/>
        <v>OPTIONAL_ONLY</v>
      </c>
      <c r="I302" t="str">
        <f t="shared" si="21"/>
        <v>COURSE_ACTIVE</v>
      </c>
      <c r="J302" s="4">
        <f t="shared" si="22"/>
        <v>0</v>
      </c>
      <c r="K302" t="str">
        <f t="shared" si="23"/>
        <v>NOT REQUIRED</v>
      </c>
      <c r="L302" t="str">
        <f t="shared" si="24"/>
        <v/>
      </c>
    </row>
    <row r="303" spans="1:12" x14ac:dyDescent="0.25">
      <c r="A303" t="s">
        <v>256</v>
      </c>
      <c r="B303" t="s">
        <v>602</v>
      </c>
      <c r="C303">
        <v>19</v>
      </c>
      <c r="D303">
        <v>1</v>
      </c>
      <c r="E303">
        <v>20</v>
      </c>
      <c r="F303" s="2">
        <v>0.05</v>
      </c>
      <c r="G303" t="s">
        <v>294</v>
      </c>
      <c r="H303" t="str">
        <f t="shared" si="20"/>
        <v>PRIMARY_OPTIONAL</v>
      </c>
      <c r="I303" t="str">
        <f t="shared" si="21"/>
        <v>COURSE_ACTIVE</v>
      </c>
      <c r="J303" s="4">
        <f t="shared" si="22"/>
        <v>0.05</v>
      </c>
      <c r="K303" t="str">
        <f t="shared" si="23"/>
        <v>NOT REQUIRED</v>
      </c>
      <c r="L303" t="str">
        <f t="shared" si="24"/>
        <v/>
      </c>
    </row>
    <row r="304" spans="1:12" x14ac:dyDescent="0.25">
      <c r="A304" t="s">
        <v>603</v>
      </c>
      <c r="B304" t="s">
        <v>604</v>
      </c>
      <c r="C304">
        <v>10</v>
      </c>
      <c r="D304">
        <v>3</v>
      </c>
      <c r="E304">
        <v>13</v>
      </c>
      <c r="F304" s="2">
        <v>0.23100000000000001</v>
      </c>
      <c r="G304" t="s">
        <v>294</v>
      </c>
      <c r="H304" t="str">
        <f t="shared" si="20"/>
        <v>PRIMARY_OPTIONAL</v>
      </c>
      <c r="I304" t="str">
        <f t="shared" si="21"/>
        <v>COURSE_ACTIVE</v>
      </c>
      <c r="J304" s="4">
        <f t="shared" si="22"/>
        <v>0.23100000000000001</v>
      </c>
      <c r="K304" t="str">
        <f t="shared" si="23"/>
        <v>NOT REQUIRED</v>
      </c>
      <c r="L304" t="str">
        <f t="shared" si="24"/>
        <v/>
      </c>
    </row>
    <row r="305" spans="1:12" x14ac:dyDescent="0.25">
      <c r="A305" t="s">
        <v>603</v>
      </c>
      <c r="B305" t="s">
        <v>605</v>
      </c>
      <c r="C305">
        <v>4</v>
      </c>
      <c r="D305">
        <v>1</v>
      </c>
      <c r="E305">
        <v>5</v>
      </c>
      <c r="F305" s="2">
        <v>0.2</v>
      </c>
      <c r="G305" t="s">
        <v>294</v>
      </c>
      <c r="H305" t="str">
        <f t="shared" si="20"/>
        <v>NOT MAJOR</v>
      </c>
      <c r="I305" t="str">
        <f t="shared" si="21"/>
        <v>NOT MAJOR</v>
      </c>
      <c r="J305" s="4">
        <f t="shared" si="22"/>
        <v>0.2</v>
      </c>
      <c r="K305" t="str">
        <f t="shared" si="23"/>
        <v>NOT REQUIRED</v>
      </c>
      <c r="L305" t="str">
        <f t="shared" si="24"/>
        <v/>
      </c>
    </row>
    <row r="306" spans="1:12" x14ac:dyDescent="0.25">
      <c r="A306" t="s">
        <v>269</v>
      </c>
      <c r="B306" t="s">
        <v>606</v>
      </c>
      <c r="C306">
        <v>8</v>
      </c>
      <c r="D306">
        <v>3</v>
      </c>
      <c r="E306">
        <v>11</v>
      </c>
      <c r="F306" s="2">
        <v>0.27300000000000002</v>
      </c>
      <c r="G306" t="s">
        <v>294</v>
      </c>
      <c r="H306" t="str">
        <f t="shared" si="20"/>
        <v>NOT MAJOR</v>
      </c>
      <c r="I306" t="str">
        <f t="shared" si="21"/>
        <v>NOT MAJOR</v>
      </c>
      <c r="J306" s="4">
        <f t="shared" si="22"/>
        <v>0.27300000000000002</v>
      </c>
      <c r="K306" t="str">
        <f t="shared" si="23"/>
        <v>NOT REQUIRED</v>
      </c>
      <c r="L306" t="str">
        <f t="shared" si="24"/>
        <v/>
      </c>
    </row>
    <row r="307" spans="1:12" x14ac:dyDescent="0.25">
      <c r="A307" t="s">
        <v>269</v>
      </c>
      <c r="B307" t="s">
        <v>607</v>
      </c>
      <c r="C307">
        <v>3</v>
      </c>
      <c r="D307">
        <v>0</v>
      </c>
      <c r="E307">
        <v>3</v>
      </c>
      <c r="F307" s="2">
        <v>0</v>
      </c>
      <c r="G307" t="s">
        <v>294</v>
      </c>
      <c r="H307" t="str">
        <f t="shared" si="20"/>
        <v>PRIMARY_ONLY</v>
      </c>
      <c r="I307" t="str">
        <f t="shared" si="21"/>
        <v>COURSE_ACTIVE</v>
      </c>
      <c r="J307" s="4">
        <f t="shared" si="22"/>
        <v>0</v>
      </c>
      <c r="K307" t="str">
        <f t="shared" si="23"/>
        <v>NOT REQUIRED</v>
      </c>
      <c r="L307" t="str">
        <f t="shared" si="24"/>
        <v/>
      </c>
    </row>
    <row r="308" spans="1:12" x14ac:dyDescent="0.25">
      <c r="A308" t="s">
        <v>269</v>
      </c>
      <c r="B308" t="s">
        <v>608</v>
      </c>
      <c r="C308">
        <v>2</v>
      </c>
      <c r="D308">
        <v>2</v>
      </c>
      <c r="E308">
        <v>4</v>
      </c>
      <c r="F308" s="2">
        <v>0.5</v>
      </c>
      <c r="G308" t="s">
        <v>243</v>
      </c>
      <c r="H308" t="str">
        <f t="shared" si="20"/>
        <v>PRIMARY_ONLY</v>
      </c>
      <c r="I308" t="str">
        <f t="shared" si="21"/>
        <v>COURSE_ACTIVE</v>
      </c>
      <c r="J308" s="4">
        <f t="shared" si="22"/>
        <v>0.5</v>
      </c>
      <c r="K308" t="str">
        <f t="shared" si="23"/>
        <v>REVIEW</v>
      </c>
      <c r="L308" t="str">
        <f t="shared" si="24"/>
        <v>CHECK</v>
      </c>
    </row>
    <row r="309" spans="1:12" x14ac:dyDescent="0.25">
      <c r="A309" t="s">
        <v>269</v>
      </c>
      <c r="B309" t="s">
        <v>609</v>
      </c>
      <c r="C309">
        <v>4</v>
      </c>
      <c r="D309">
        <v>1</v>
      </c>
      <c r="E309">
        <v>5</v>
      </c>
      <c r="F309" s="2">
        <v>0.2</v>
      </c>
      <c r="G309" t="s">
        <v>294</v>
      </c>
      <c r="H309" t="str">
        <f t="shared" si="20"/>
        <v>NOT MAJOR</v>
      </c>
      <c r="I309" t="str">
        <f t="shared" si="21"/>
        <v>NOT MAJOR</v>
      </c>
      <c r="J309" s="4">
        <f t="shared" si="22"/>
        <v>0.2</v>
      </c>
      <c r="K309" t="str">
        <f t="shared" si="23"/>
        <v>NOT REQUIRED</v>
      </c>
      <c r="L309" t="str">
        <f t="shared" si="24"/>
        <v/>
      </c>
    </row>
    <row r="310" spans="1:12" x14ac:dyDescent="0.25">
      <c r="A310" t="s">
        <v>269</v>
      </c>
      <c r="B310" t="s">
        <v>610</v>
      </c>
      <c r="C310">
        <v>6</v>
      </c>
      <c r="D310">
        <v>0</v>
      </c>
      <c r="E310">
        <v>6</v>
      </c>
      <c r="F310" s="2">
        <v>0</v>
      </c>
      <c r="G310" t="s">
        <v>294</v>
      </c>
      <c r="H310" t="str">
        <f t="shared" si="20"/>
        <v>PRIMARY_ONLY</v>
      </c>
      <c r="I310" t="str">
        <f t="shared" si="21"/>
        <v>COURSE_ACTIVE</v>
      </c>
      <c r="J310" s="4">
        <f t="shared" si="22"/>
        <v>0</v>
      </c>
      <c r="K310" t="str">
        <f t="shared" si="23"/>
        <v>NOT REQUIRED</v>
      </c>
      <c r="L310" t="str">
        <f t="shared" si="24"/>
        <v/>
      </c>
    </row>
    <row r="311" spans="1:12" x14ac:dyDescent="0.25">
      <c r="A311" t="s">
        <v>269</v>
      </c>
      <c r="B311" t="s">
        <v>611</v>
      </c>
      <c r="C311">
        <v>3</v>
      </c>
      <c r="D311">
        <v>0</v>
      </c>
      <c r="E311">
        <v>4</v>
      </c>
      <c r="F311" s="2">
        <v>0</v>
      </c>
      <c r="G311" t="s">
        <v>294</v>
      </c>
      <c r="H311" t="str">
        <f t="shared" si="20"/>
        <v>PRIMARY_ONLY</v>
      </c>
      <c r="I311" t="str">
        <f t="shared" si="21"/>
        <v>COURSE_ACTIVE</v>
      </c>
      <c r="J311" s="4">
        <f t="shared" si="22"/>
        <v>0</v>
      </c>
      <c r="K311" t="str">
        <f t="shared" si="23"/>
        <v>NOT REQUIRED</v>
      </c>
      <c r="L311" t="str">
        <f t="shared" si="24"/>
        <v/>
      </c>
    </row>
    <row r="312" spans="1:12" x14ac:dyDescent="0.25">
      <c r="A312" t="s">
        <v>269</v>
      </c>
      <c r="B312" t="s">
        <v>612</v>
      </c>
      <c r="C312">
        <v>6</v>
      </c>
      <c r="D312">
        <v>0</v>
      </c>
      <c r="E312">
        <v>6</v>
      </c>
      <c r="F312" s="2">
        <v>0</v>
      </c>
      <c r="G312" t="s">
        <v>294</v>
      </c>
      <c r="H312" t="str">
        <f t="shared" si="20"/>
        <v>PRIMARY_ONLY</v>
      </c>
      <c r="I312" t="str">
        <f t="shared" si="21"/>
        <v>COURSE_ACTIVE</v>
      </c>
      <c r="J312" s="4">
        <f t="shared" si="22"/>
        <v>0</v>
      </c>
      <c r="K312" t="str">
        <f t="shared" si="23"/>
        <v>NOT REQUIRED</v>
      </c>
      <c r="L312" t="str">
        <f t="shared" si="24"/>
        <v/>
      </c>
    </row>
    <row r="313" spans="1:12" x14ac:dyDescent="0.25">
      <c r="A313" t="s">
        <v>269</v>
      </c>
      <c r="B313" t="s">
        <v>613</v>
      </c>
      <c r="C313">
        <v>3</v>
      </c>
      <c r="D313">
        <v>1</v>
      </c>
      <c r="E313">
        <v>4</v>
      </c>
      <c r="F313" s="2">
        <v>0.25</v>
      </c>
      <c r="G313" t="s">
        <v>294</v>
      </c>
      <c r="H313" t="str">
        <f t="shared" si="20"/>
        <v>PRIMARY_ONLY</v>
      </c>
      <c r="I313" t="str">
        <f t="shared" si="21"/>
        <v>COURSE_ACTIVE</v>
      </c>
      <c r="J313" s="4">
        <f t="shared" si="22"/>
        <v>0.25</v>
      </c>
      <c r="K313" t="str">
        <f t="shared" si="23"/>
        <v>NOT REQUIRED</v>
      </c>
      <c r="L313" t="str">
        <f t="shared" si="24"/>
        <v/>
      </c>
    </row>
    <row r="314" spans="1:12" x14ac:dyDescent="0.25">
      <c r="A314" t="s">
        <v>269</v>
      </c>
      <c r="B314" t="s">
        <v>614</v>
      </c>
      <c r="C314">
        <v>2</v>
      </c>
      <c r="D314">
        <v>1</v>
      </c>
      <c r="E314">
        <v>3</v>
      </c>
      <c r="F314" s="2">
        <v>0.33300000000000002</v>
      </c>
      <c r="G314" t="s">
        <v>294</v>
      </c>
      <c r="H314" t="str">
        <f t="shared" si="20"/>
        <v>NOT MAJOR</v>
      </c>
      <c r="I314" t="str">
        <f t="shared" si="21"/>
        <v>NOT MAJOR</v>
      </c>
      <c r="J314" s="4">
        <f t="shared" si="22"/>
        <v>0.33300000000000002</v>
      </c>
      <c r="K314" t="str">
        <f t="shared" si="23"/>
        <v>NOT REQUIRED</v>
      </c>
      <c r="L314" t="str">
        <f t="shared" si="24"/>
        <v/>
      </c>
    </row>
    <row r="315" spans="1:12" x14ac:dyDescent="0.25">
      <c r="A315" t="s">
        <v>269</v>
      </c>
      <c r="B315" t="s">
        <v>615</v>
      </c>
      <c r="C315">
        <v>0</v>
      </c>
      <c r="D315">
        <v>2</v>
      </c>
      <c r="E315">
        <v>2</v>
      </c>
      <c r="F315" s="2">
        <v>1</v>
      </c>
      <c r="G315" t="s">
        <v>243</v>
      </c>
      <c r="H315" t="str">
        <f t="shared" si="20"/>
        <v>PRIMARY_ONLY</v>
      </c>
      <c r="I315" t="str">
        <f t="shared" si="21"/>
        <v>NOT OFFERED</v>
      </c>
      <c r="J315" s="4">
        <f t="shared" si="22"/>
        <v>1</v>
      </c>
      <c r="K315" t="str">
        <f t="shared" si="23"/>
        <v>REVIEW</v>
      </c>
      <c r="L315" t="str">
        <f t="shared" si="24"/>
        <v>CHECK</v>
      </c>
    </row>
    <row r="316" spans="1:12" x14ac:dyDescent="0.25">
      <c r="A316" t="s">
        <v>269</v>
      </c>
      <c r="B316" t="s">
        <v>616</v>
      </c>
      <c r="C316">
        <v>5</v>
      </c>
      <c r="D316">
        <v>1</v>
      </c>
      <c r="E316">
        <v>6</v>
      </c>
      <c r="F316" s="2">
        <v>0.16700000000000001</v>
      </c>
      <c r="G316" t="s">
        <v>294</v>
      </c>
      <c r="H316" t="str">
        <f t="shared" si="20"/>
        <v>PRIMARY_ONLY</v>
      </c>
      <c r="I316" t="str">
        <f t="shared" si="21"/>
        <v>COURSE_ACTIVE</v>
      </c>
      <c r="J316" s="4">
        <f t="shared" si="22"/>
        <v>0.16700000000000001</v>
      </c>
      <c r="K316" t="str">
        <f t="shared" si="23"/>
        <v>NOT REQUIRED</v>
      </c>
      <c r="L316" t="str">
        <f t="shared" si="24"/>
        <v/>
      </c>
    </row>
    <row r="317" spans="1:12" x14ac:dyDescent="0.25">
      <c r="A317" t="s">
        <v>617</v>
      </c>
      <c r="B317" t="s">
        <v>618</v>
      </c>
      <c r="C317">
        <v>15</v>
      </c>
      <c r="D317">
        <v>3</v>
      </c>
      <c r="E317">
        <v>19</v>
      </c>
      <c r="F317" s="2">
        <v>0.158</v>
      </c>
      <c r="G317" t="s">
        <v>294</v>
      </c>
      <c r="H317" t="str">
        <f t="shared" si="20"/>
        <v>NOT MAJOR</v>
      </c>
      <c r="I317" t="str">
        <f t="shared" si="21"/>
        <v>NOT MAJOR</v>
      </c>
      <c r="J317" s="4">
        <f t="shared" si="22"/>
        <v>0.158</v>
      </c>
      <c r="K317" t="str">
        <f t="shared" si="23"/>
        <v>NOT REQUIRED</v>
      </c>
      <c r="L317" t="str">
        <f t="shared" si="24"/>
        <v/>
      </c>
    </row>
    <row r="318" spans="1:12" x14ac:dyDescent="0.25">
      <c r="A318" t="s">
        <v>257</v>
      </c>
      <c r="B318" t="s">
        <v>619</v>
      </c>
      <c r="C318">
        <v>95</v>
      </c>
      <c r="D318">
        <v>40</v>
      </c>
      <c r="E318">
        <v>135</v>
      </c>
      <c r="F318" s="2">
        <v>0.29599999999999999</v>
      </c>
      <c r="G318" t="s">
        <v>294</v>
      </c>
      <c r="H318" t="str">
        <f t="shared" si="20"/>
        <v>NOT MAJOR</v>
      </c>
      <c r="I318" t="str">
        <f t="shared" si="21"/>
        <v>NOT MAJOR</v>
      </c>
      <c r="J318" s="4">
        <f t="shared" si="22"/>
        <v>0.29599999999999999</v>
      </c>
      <c r="K318" t="str">
        <f t="shared" si="23"/>
        <v>NOT REQUIRED</v>
      </c>
      <c r="L318" t="str">
        <f t="shared" si="24"/>
        <v/>
      </c>
    </row>
    <row r="319" spans="1:12" x14ac:dyDescent="0.25">
      <c r="A319" t="s">
        <v>257</v>
      </c>
      <c r="B319" t="s">
        <v>620</v>
      </c>
      <c r="C319">
        <v>2</v>
      </c>
      <c r="D319">
        <v>1</v>
      </c>
      <c r="E319">
        <v>3</v>
      </c>
      <c r="F319" s="2">
        <v>0.33300000000000002</v>
      </c>
      <c r="G319" t="s">
        <v>294</v>
      </c>
      <c r="H319" t="str">
        <f t="shared" si="20"/>
        <v>OPTIONAL_ONLY</v>
      </c>
      <c r="I319" t="str">
        <f t="shared" si="21"/>
        <v>COURSE_ACTIVE</v>
      </c>
      <c r="J319" s="4">
        <f t="shared" si="22"/>
        <v>0.33300000000000002</v>
      </c>
      <c r="K319" t="str">
        <f t="shared" si="23"/>
        <v>NOT REQUIRED</v>
      </c>
      <c r="L319" t="str">
        <f t="shared" si="24"/>
        <v/>
      </c>
    </row>
    <row r="320" spans="1:12" x14ac:dyDescent="0.25">
      <c r="A320" t="s">
        <v>257</v>
      </c>
      <c r="B320" t="s">
        <v>621</v>
      </c>
      <c r="C320">
        <v>275</v>
      </c>
      <c r="D320">
        <v>48</v>
      </c>
      <c r="E320">
        <v>331</v>
      </c>
      <c r="F320" s="2">
        <v>0.14499999999999999</v>
      </c>
      <c r="G320" t="s">
        <v>294</v>
      </c>
      <c r="H320" t="str">
        <f t="shared" si="20"/>
        <v>PRIMARY_OPTIONAL</v>
      </c>
      <c r="I320" t="str">
        <f t="shared" si="21"/>
        <v>COURSE_ACTIVE</v>
      </c>
      <c r="J320" s="4">
        <f t="shared" si="22"/>
        <v>0.14499999999999999</v>
      </c>
      <c r="K320" t="str">
        <f t="shared" si="23"/>
        <v>NOT REQUIRED</v>
      </c>
      <c r="L320" t="str">
        <f t="shared" si="24"/>
        <v/>
      </c>
    </row>
    <row r="321" spans="1:12" x14ac:dyDescent="0.25">
      <c r="A321" t="s">
        <v>257</v>
      </c>
      <c r="B321" t="s">
        <v>622</v>
      </c>
      <c r="C321">
        <v>41</v>
      </c>
      <c r="D321">
        <v>4</v>
      </c>
      <c r="E321">
        <v>46</v>
      </c>
      <c r="F321" s="2">
        <v>8.6999999999999994E-2</v>
      </c>
      <c r="G321" t="s">
        <v>294</v>
      </c>
      <c r="H321" t="str">
        <f t="shared" si="20"/>
        <v>OPTIONAL_ONLY</v>
      </c>
      <c r="I321" t="str">
        <f t="shared" si="21"/>
        <v>COURSE_ACTIVE</v>
      </c>
      <c r="J321" s="4">
        <f t="shared" si="22"/>
        <v>8.6999999999999994E-2</v>
      </c>
      <c r="K321" t="str">
        <f t="shared" si="23"/>
        <v>NOT REQUIRED</v>
      </c>
      <c r="L321" t="str">
        <f t="shared" si="24"/>
        <v/>
      </c>
    </row>
    <row r="322" spans="1:12" x14ac:dyDescent="0.25">
      <c r="A322" t="s">
        <v>257</v>
      </c>
      <c r="B322" t="s">
        <v>623</v>
      </c>
      <c r="C322">
        <v>73</v>
      </c>
      <c r="D322">
        <v>9</v>
      </c>
      <c r="E322">
        <v>82</v>
      </c>
      <c r="F322" s="2">
        <v>0.11</v>
      </c>
      <c r="G322" t="s">
        <v>294</v>
      </c>
      <c r="H322" t="str">
        <f t="shared" ref="H322:H385" si="25">IFERROR(VLOOKUP(B322, IND_1A, 5, FALSE), "NOT MAJOR")</f>
        <v>PRIMARY_OPTIONAL</v>
      </c>
      <c r="I322" t="str">
        <f t="shared" ref="I322:I385" si="26">IFERROR(VLOOKUP(B322, IND_1A, 6, FALSE), "NOT MAJOR")</f>
        <v>COURSE_ACTIVE</v>
      </c>
      <c r="J322" s="4">
        <f t="shared" si="22"/>
        <v>0.11</v>
      </c>
      <c r="K322" t="str">
        <f t="shared" si="23"/>
        <v>NOT REQUIRED</v>
      </c>
      <c r="L322" t="str">
        <f t="shared" si="24"/>
        <v/>
      </c>
    </row>
    <row r="323" spans="1:12" x14ac:dyDescent="0.25">
      <c r="A323" t="s">
        <v>257</v>
      </c>
      <c r="B323" t="s">
        <v>624</v>
      </c>
      <c r="C323">
        <v>165</v>
      </c>
      <c r="D323">
        <v>22</v>
      </c>
      <c r="E323">
        <v>187</v>
      </c>
      <c r="F323" s="2">
        <v>0.11799999999999999</v>
      </c>
      <c r="G323" t="s">
        <v>294</v>
      </c>
      <c r="H323" t="str">
        <f t="shared" si="25"/>
        <v>PRIMARY_OPTIONAL</v>
      </c>
      <c r="I323" t="str">
        <f t="shared" si="26"/>
        <v>COURSE_ACTIVE</v>
      </c>
      <c r="J323" s="4">
        <f t="shared" ref="J323:J386" si="27">F323</f>
        <v>0.11799999999999999</v>
      </c>
      <c r="K323" t="str">
        <f t="shared" ref="K323:K386" si="28">G323</f>
        <v>NOT REQUIRED</v>
      </c>
      <c r="L323" t="str">
        <f t="shared" ref="L323:L386" si="29">IF(AND(H323&lt;&gt;"NOT MAJOR",K323="REVIEW"),"CHECK","")</f>
        <v/>
      </c>
    </row>
    <row r="324" spans="1:12" x14ac:dyDescent="0.25">
      <c r="A324" t="s">
        <v>257</v>
      </c>
      <c r="B324" t="s">
        <v>625</v>
      </c>
      <c r="C324">
        <v>1</v>
      </c>
      <c r="D324">
        <v>1</v>
      </c>
      <c r="E324">
        <v>2</v>
      </c>
      <c r="F324" s="2">
        <v>0.5</v>
      </c>
      <c r="G324" t="s">
        <v>243</v>
      </c>
      <c r="H324" t="str">
        <f t="shared" si="25"/>
        <v>OPTIONAL_ONLY</v>
      </c>
      <c r="I324" t="str">
        <f t="shared" si="26"/>
        <v>COURSE_ACTIVE</v>
      </c>
      <c r="J324" s="4">
        <f t="shared" si="27"/>
        <v>0.5</v>
      </c>
      <c r="K324" t="str">
        <f t="shared" si="28"/>
        <v>REVIEW</v>
      </c>
      <c r="L324" t="str">
        <f t="shared" si="29"/>
        <v>CHECK</v>
      </c>
    </row>
    <row r="325" spans="1:12" x14ac:dyDescent="0.25">
      <c r="A325" t="s">
        <v>257</v>
      </c>
      <c r="B325" t="s">
        <v>626</v>
      </c>
      <c r="C325">
        <v>1</v>
      </c>
      <c r="D325">
        <v>1</v>
      </c>
      <c r="E325">
        <v>2</v>
      </c>
      <c r="F325" s="2">
        <v>0.5</v>
      </c>
      <c r="G325" t="s">
        <v>243</v>
      </c>
      <c r="H325" t="str">
        <f t="shared" si="25"/>
        <v>OPTIONAL_ONLY</v>
      </c>
      <c r="I325" t="str">
        <f t="shared" si="26"/>
        <v>COURSE_ACTIVE</v>
      </c>
      <c r="J325" s="4">
        <f t="shared" si="27"/>
        <v>0.5</v>
      </c>
      <c r="K325" t="str">
        <f t="shared" si="28"/>
        <v>REVIEW</v>
      </c>
      <c r="L325" t="str">
        <f t="shared" si="29"/>
        <v>CHECK</v>
      </c>
    </row>
    <row r="326" spans="1:12" x14ac:dyDescent="0.25">
      <c r="A326" t="s">
        <v>257</v>
      </c>
      <c r="B326" t="s">
        <v>627</v>
      </c>
      <c r="C326">
        <v>52</v>
      </c>
      <c r="D326">
        <v>29</v>
      </c>
      <c r="E326">
        <v>81</v>
      </c>
      <c r="F326" s="2">
        <v>0.35799999999999998</v>
      </c>
      <c r="G326" t="s">
        <v>294</v>
      </c>
      <c r="H326" t="str">
        <f t="shared" si="25"/>
        <v>NOT MAJOR</v>
      </c>
      <c r="I326" t="str">
        <f t="shared" si="26"/>
        <v>NOT MAJOR</v>
      </c>
      <c r="J326" s="4">
        <f t="shared" si="27"/>
        <v>0.35799999999999998</v>
      </c>
      <c r="K326" t="str">
        <f t="shared" si="28"/>
        <v>NOT REQUIRED</v>
      </c>
      <c r="L326" t="str">
        <f t="shared" si="29"/>
        <v/>
      </c>
    </row>
    <row r="327" spans="1:12" x14ac:dyDescent="0.25">
      <c r="A327" t="s">
        <v>257</v>
      </c>
      <c r="B327" t="s">
        <v>628</v>
      </c>
      <c r="C327">
        <v>1</v>
      </c>
      <c r="D327">
        <v>1</v>
      </c>
      <c r="E327">
        <v>2</v>
      </c>
      <c r="F327" s="2">
        <v>0.5</v>
      </c>
      <c r="G327" t="s">
        <v>243</v>
      </c>
      <c r="H327" t="str">
        <f t="shared" si="25"/>
        <v>PRIMARY_OPTIONAL</v>
      </c>
      <c r="I327" t="str">
        <f t="shared" si="26"/>
        <v>COURSE_ACTIVE</v>
      </c>
      <c r="J327" s="4">
        <f t="shared" si="27"/>
        <v>0.5</v>
      </c>
      <c r="K327" t="str">
        <f t="shared" si="28"/>
        <v>REVIEW</v>
      </c>
      <c r="L327" t="str">
        <f t="shared" si="29"/>
        <v>CHECK</v>
      </c>
    </row>
    <row r="328" spans="1:12" x14ac:dyDescent="0.25">
      <c r="A328" t="s">
        <v>257</v>
      </c>
      <c r="B328" t="s">
        <v>629</v>
      </c>
      <c r="C328">
        <v>1</v>
      </c>
      <c r="D328">
        <v>1</v>
      </c>
      <c r="E328">
        <v>2</v>
      </c>
      <c r="F328" s="2">
        <v>0.5</v>
      </c>
      <c r="G328" t="s">
        <v>243</v>
      </c>
      <c r="H328" t="str">
        <f t="shared" si="25"/>
        <v>OPTIONAL_ONLY</v>
      </c>
      <c r="I328" t="str">
        <f t="shared" si="26"/>
        <v>COURSE_ACTIVE</v>
      </c>
      <c r="J328" s="4">
        <f t="shared" si="27"/>
        <v>0.5</v>
      </c>
      <c r="K328" t="str">
        <f t="shared" si="28"/>
        <v>REVIEW</v>
      </c>
      <c r="L328" t="str">
        <f t="shared" si="29"/>
        <v>CHECK</v>
      </c>
    </row>
    <row r="329" spans="1:12" x14ac:dyDescent="0.25">
      <c r="A329" t="s">
        <v>257</v>
      </c>
      <c r="B329" t="s">
        <v>630</v>
      </c>
      <c r="C329">
        <v>1</v>
      </c>
      <c r="D329">
        <v>1</v>
      </c>
      <c r="E329">
        <v>2</v>
      </c>
      <c r="F329" s="2">
        <v>0.5</v>
      </c>
      <c r="G329" t="s">
        <v>243</v>
      </c>
      <c r="H329" t="str">
        <f t="shared" si="25"/>
        <v>OPTIONAL_ONLY</v>
      </c>
      <c r="I329" t="str">
        <f t="shared" si="26"/>
        <v>COURSE_ACTIVE</v>
      </c>
      <c r="J329" s="4">
        <f t="shared" si="27"/>
        <v>0.5</v>
      </c>
      <c r="K329" t="str">
        <f t="shared" si="28"/>
        <v>REVIEW</v>
      </c>
      <c r="L329" t="str">
        <f t="shared" si="29"/>
        <v>CHECK</v>
      </c>
    </row>
    <row r="330" spans="1:12" x14ac:dyDescent="0.25">
      <c r="A330" t="s">
        <v>257</v>
      </c>
      <c r="B330" t="s">
        <v>631</v>
      </c>
      <c r="C330">
        <v>2</v>
      </c>
      <c r="D330">
        <v>1</v>
      </c>
      <c r="E330">
        <v>3</v>
      </c>
      <c r="F330" s="2">
        <v>0.33300000000000002</v>
      </c>
      <c r="G330" t="s">
        <v>294</v>
      </c>
      <c r="H330" t="str">
        <f t="shared" si="25"/>
        <v>OPTIONAL_ONLY</v>
      </c>
      <c r="I330" t="str">
        <f t="shared" si="26"/>
        <v>COURSE_ACTIVE</v>
      </c>
      <c r="J330" s="4">
        <f t="shared" si="27"/>
        <v>0.33300000000000002</v>
      </c>
      <c r="K330" t="str">
        <f t="shared" si="28"/>
        <v>NOT REQUIRED</v>
      </c>
      <c r="L330" t="str">
        <f t="shared" si="29"/>
        <v/>
      </c>
    </row>
    <row r="331" spans="1:12" x14ac:dyDescent="0.25">
      <c r="A331" t="s">
        <v>257</v>
      </c>
      <c r="B331" t="s">
        <v>632</v>
      </c>
      <c r="C331">
        <v>2</v>
      </c>
      <c r="D331">
        <v>1</v>
      </c>
      <c r="E331">
        <v>3</v>
      </c>
      <c r="F331" s="2">
        <v>0.33300000000000002</v>
      </c>
      <c r="G331" t="s">
        <v>294</v>
      </c>
      <c r="H331" t="str">
        <f t="shared" si="25"/>
        <v>OPTIONAL_ONLY</v>
      </c>
      <c r="I331" t="str">
        <f t="shared" si="26"/>
        <v>COURSE_ACTIVE</v>
      </c>
      <c r="J331" s="4">
        <f t="shared" si="27"/>
        <v>0.33300000000000002</v>
      </c>
      <c r="K331" t="str">
        <f t="shared" si="28"/>
        <v>NOT REQUIRED</v>
      </c>
      <c r="L331" t="str">
        <f t="shared" si="29"/>
        <v/>
      </c>
    </row>
    <row r="332" spans="1:12" x14ac:dyDescent="0.25">
      <c r="A332" t="s">
        <v>257</v>
      </c>
      <c r="B332" t="s">
        <v>633</v>
      </c>
      <c r="C332">
        <v>2</v>
      </c>
      <c r="D332">
        <v>1</v>
      </c>
      <c r="E332">
        <v>3</v>
      </c>
      <c r="F332" s="2">
        <v>0.33300000000000002</v>
      </c>
      <c r="G332" t="s">
        <v>294</v>
      </c>
      <c r="H332" t="str">
        <f t="shared" si="25"/>
        <v>OPTIONAL_ONLY</v>
      </c>
      <c r="I332" t="str">
        <f t="shared" si="26"/>
        <v>COURSE_ACTIVE</v>
      </c>
      <c r="J332" s="4">
        <f t="shared" si="27"/>
        <v>0.33300000000000002</v>
      </c>
      <c r="K332" t="str">
        <f t="shared" si="28"/>
        <v>NOT REQUIRED</v>
      </c>
      <c r="L332" t="str">
        <f t="shared" si="29"/>
        <v/>
      </c>
    </row>
    <row r="333" spans="1:12" x14ac:dyDescent="0.25">
      <c r="A333" t="s">
        <v>257</v>
      </c>
      <c r="B333" t="s">
        <v>634</v>
      </c>
      <c r="C333">
        <v>1</v>
      </c>
      <c r="D333">
        <v>1</v>
      </c>
      <c r="E333">
        <v>2</v>
      </c>
      <c r="F333" s="2">
        <v>0.5</v>
      </c>
      <c r="G333" t="s">
        <v>243</v>
      </c>
      <c r="H333" t="str">
        <f t="shared" si="25"/>
        <v>OPTIONAL_ONLY</v>
      </c>
      <c r="I333" t="str">
        <f t="shared" si="26"/>
        <v>COURSE_ACTIVE</v>
      </c>
      <c r="J333" s="4">
        <f t="shared" si="27"/>
        <v>0.5</v>
      </c>
      <c r="K333" t="str">
        <f t="shared" si="28"/>
        <v>REVIEW</v>
      </c>
      <c r="L333" t="str">
        <f t="shared" si="29"/>
        <v>CHECK</v>
      </c>
    </row>
    <row r="334" spans="1:12" x14ac:dyDescent="0.25">
      <c r="A334" t="s">
        <v>257</v>
      </c>
      <c r="B334" t="s">
        <v>635</v>
      </c>
      <c r="C334">
        <v>1</v>
      </c>
      <c r="D334">
        <v>2</v>
      </c>
      <c r="E334">
        <v>3</v>
      </c>
      <c r="F334" s="2">
        <v>0.66700000000000004</v>
      </c>
      <c r="G334" t="s">
        <v>243</v>
      </c>
      <c r="H334" t="str">
        <f t="shared" si="25"/>
        <v>OPTIONAL_ONLY</v>
      </c>
      <c r="I334" t="str">
        <f t="shared" si="26"/>
        <v>COURSE_ACTIVE</v>
      </c>
      <c r="J334" s="4">
        <f t="shared" si="27"/>
        <v>0.66700000000000004</v>
      </c>
      <c r="K334" t="str">
        <f t="shared" si="28"/>
        <v>REVIEW</v>
      </c>
      <c r="L334" t="str">
        <f t="shared" si="29"/>
        <v>CHECK</v>
      </c>
    </row>
    <row r="335" spans="1:12" x14ac:dyDescent="0.25">
      <c r="A335" t="s">
        <v>257</v>
      </c>
      <c r="B335" t="s">
        <v>636</v>
      </c>
      <c r="C335">
        <v>2</v>
      </c>
      <c r="D335">
        <v>1</v>
      </c>
      <c r="E335">
        <v>3</v>
      </c>
      <c r="F335" s="2">
        <v>0.33300000000000002</v>
      </c>
      <c r="G335" t="s">
        <v>294</v>
      </c>
      <c r="H335" t="str">
        <f t="shared" si="25"/>
        <v>OPTIONAL_ONLY</v>
      </c>
      <c r="I335" t="str">
        <f t="shared" si="26"/>
        <v>COURSE_ACTIVE</v>
      </c>
      <c r="J335" s="4">
        <f t="shared" si="27"/>
        <v>0.33300000000000002</v>
      </c>
      <c r="K335" t="str">
        <f t="shared" si="28"/>
        <v>NOT REQUIRED</v>
      </c>
      <c r="L335" t="str">
        <f t="shared" si="29"/>
        <v/>
      </c>
    </row>
    <row r="336" spans="1:12" x14ac:dyDescent="0.25">
      <c r="A336" t="s">
        <v>257</v>
      </c>
      <c r="B336" t="s">
        <v>637</v>
      </c>
      <c r="C336">
        <v>2</v>
      </c>
      <c r="D336">
        <v>1</v>
      </c>
      <c r="E336">
        <v>3</v>
      </c>
      <c r="F336" s="2">
        <v>0.33300000000000002</v>
      </c>
      <c r="G336" t="s">
        <v>294</v>
      </c>
      <c r="H336" t="str">
        <f t="shared" si="25"/>
        <v>OPTIONAL_ONLY</v>
      </c>
      <c r="I336" t="str">
        <f t="shared" si="26"/>
        <v>COURSE_ACTIVE</v>
      </c>
      <c r="J336" s="4">
        <f t="shared" si="27"/>
        <v>0.33300000000000002</v>
      </c>
      <c r="K336" t="str">
        <f t="shared" si="28"/>
        <v>NOT REQUIRED</v>
      </c>
      <c r="L336" t="str">
        <f t="shared" si="29"/>
        <v/>
      </c>
    </row>
    <row r="337" spans="1:12" x14ac:dyDescent="0.25">
      <c r="A337" t="s">
        <v>257</v>
      </c>
      <c r="B337" t="s">
        <v>638</v>
      </c>
      <c r="C337">
        <v>2</v>
      </c>
      <c r="D337">
        <v>2</v>
      </c>
      <c r="E337">
        <v>4</v>
      </c>
      <c r="F337" s="2">
        <v>0.5</v>
      </c>
      <c r="G337" t="s">
        <v>243</v>
      </c>
      <c r="H337" t="str">
        <f t="shared" si="25"/>
        <v>NOT MAJOR</v>
      </c>
      <c r="I337" t="str">
        <f t="shared" si="26"/>
        <v>NOT MAJOR</v>
      </c>
      <c r="J337" s="4">
        <f t="shared" si="27"/>
        <v>0.5</v>
      </c>
      <c r="K337" t="str">
        <f t="shared" si="28"/>
        <v>REVIEW</v>
      </c>
      <c r="L337" t="str">
        <f t="shared" si="29"/>
        <v/>
      </c>
    </row>
    <row r="338" spans="1:12" x14ac:dyDescent="0.25">
      <c r="A338" t="s">
        <v>257</v>
      </c>
      <c r="B338" t="s">
        <v>639</v>
      </c>
      <c r="C338">
        <v>0</v>
      </c>
      <c r="D338">
        <v>1</v>
      </c>
      <c r="E338">
        <v>1</v>
      </c>
      <c r="F338" s="2">
        <v>1</v>
      </c>
      <c r="G338" t="s">
        <v>243</v>
      </c>
      <c r="H338" t="str">
        <f t="shared" si="25"/>
        <v>NOT MAJOR</v>
      </c>
      <c r="I338" t="str">
        <f t="shared" si="26"/>
        <v>NOT MAJOR</v>
      </c>
      <c r="J338" s="4">
        <f t="shared" si="27"/>
        <v>1</v>
      </c>
      <c r="K338" t="str">
        <f t="shared" si="28"/>
        <v>REVIEW</v>
      </c>
      <c r="L338" t="str">
        <f t="shared" si="29"/>
        <v/>
      </c>
    </row>
    <row r="339" spans="1:12" x14ac:dyDescent="0.25">
      <c r="A339" t="s">
        <v>640</v>
      </c>
      <c r="B339" t="s">
        <v>641</v>
      </c>
      <c r="C339">
        <v>10</v>
      </c>
      <c r="D339">
        <v>2</v>
      </c>
      <c r="E339">
        <v>12</v>
      </c>
      <c r="F339" s="2">
        <v>0.16700000000000001</v>
      </c>
      <c r="G339" t="s">
        <v>294</v>
      </c>
      <c r="H339" t="str">
        <f t="shared" si="25"/>
        <v>NOT MAJOR</v>
      </c>
      <c r="I339" t="str">
        <f t="shared" si="26"/>
        <v>NOT MAJOR</v>
      </c>
      <c r="J339" s="4">
        <f t="shared" si="27"/>
        <v>0.16700000000000001</v>
      </c>
      <c r="K339" t="str">
        <f t="shared" si="28"/>
        <v>NOT REQUIRED</v>
      </c>
      <c r="L339" t="str">
        <f t="shared" si="29"/>
        <v/>
      </c>
    </row>
    <row r="340" spans="1:12" x14ac:dyDescent="0.25">
      <c r="A340" t="s">
        <v>640</v>
      </c>
      <c r="B340" t="s">
        <v>642</v>
      </c>
      <c r="C340">
        <v>0</v>
      </c>
      <c r="D340">
        <v>1</v>
      </c>
      <c r="E340">
        <v>1</v>
      </c>
      <c r="F340" s="2">
        <v>1</v>
      </c>
      <c r="G340" t="s">
        <v>243</v>
      </c>
      <c r="H340" t="str">
        <f t="shared" si="25"/>
        <v>NOT MAJOR</v>
      </c>
      <c r="I340" t="str">
        <f t="shared" si="26"/>
        <v>NOT MAJOR</v>
      </c>
      <c r="J340" s="4">
        <f t="shared" si="27"/>
        <v>1</v>
      </c>
      <c r="K340" t="str">
        <f t="shared" si="28"/>
        <v>REVIEW</v>
      </c>
      <c r="L340" t="str">
        <f t="shared" si="29"/>
        <v/>
      </c>
    </row>
    <row r="341" spans="1:12" x14ac:dyDescent="0.25">
      <c r="A341" t="s">
        <v>640</v>
      </c>
      <c r="B341" t="s">
        <v>643</v>
      </c>
      <c r="C341">
        <v>2</v>
      </c>
      <c r="D341">
        <v>4</v>
      </c>
      <c r="E341">
        <v>6</v>
      </c>
      <c r="F341" s="2">
        <v>0.66700000000000004</v>
      </c>
      <c r="G341" t="s">
        <v>243</v>
      </c>
      <c r="H341" t="str">
        <f t="shared" si="25"/>
        <v>NOT MAJOR</v>
      </c>
      <c r="I341" t="str">
        <f t="shared" si="26"/>
        <v>NOT MAJOR</v>
      </c>
      <c r="J341" s="4">
        <f t="shared" si="27"/>
        <v>0.66700000000000004</v>
      </c>
      <c r="K341" t="str">
        <f t="shared" si="28"/>
        <v>REVIEW</v>
      </c>
      <c r="L341" t="str">
        <f t="shared" si="29"/>
        <v/>
      </c>
    </row>
    <row r="342" spans="1:12" x14ac:dyDescent="0.25">
      <c r="A342" t="s">
        <v>640</v>
      </c>
      <c r="B342" t="s">
        <v>644</v>
      </c>
      <c r="C342">
        <v>4</v>
      </c>
      <c r="D342">
        <v>1</v>
      </c>
      <c r="E342">
        <v>5</v>
      </c>
      <c r="F342" s="2">
        <v>0.2</v>
      </c>
      <c r="G342" t="s">
        <v>294</v>
      </c>
      <c r="H342" t="str">
        <f t="shared" si="25"/>
        <v>NOT MAJOR</v>
      </c>
      <c r="I342" t="str">
        <f t="shared" si="26"/>
        <v>NOT MAJOR</v>
      </c>
      <c r="J342" s="4">
        <f t="shared" si="27"/>
        <v>0.2</v>
      </c>
      <c r="K342" t="str">
        <f t="shared" si="28"/>
        <v>NOT REQUIRED</v>
      </c>
      <c r="L342" t="str">
        <f t="shared" si="29"/>
        <v/>
      </c>
    </row>
    <row r="343" spans="1:12" x14ac:dyDescent="0.25">
      <c r="A343" t="s">
        <v>640</v>
      </c>
      <c r="B343" t="s">
        <v>645</v>
      </c>
      <c r="C343">
        <v>5</v>
      </c>
      <c r="D343">
        <v>1</v>
      </c>
      <c r="E343">
        <v>6</v>
      </c>
      <c r="F343" s="2">
        <v>0.16700000000000001</v>
      </c>
      <c r="G343" t="s">
        <v>294</v>
      </c>
      <c r="H343" t="str">
        <f t="shared" si="25"/>
        <v>NOT MAJOR</v>
      </c>
      <c r="I343" t="str">
        <f t="shared" si="26"/>
        <v>NOT MAJOR</v>
      </c>
      <c r="J343" s="4">
        <f t="shared" si="27"/>
        <v>0.16700000000000001</v>
      </c>
      <c r="K343" t="str">
        <f t="shared" si="28"/>
        <v>NOT REQUIRED</v>
      </c>
      <c r="L343" t="str">
        <f t="shared" si="29"/>
        <v/>
      </c>
    </row>
    <row r="344" spans="1:12" x14ac:dyDescent="0.25">
      <c r="A344" t="s">
        <v>640</v>
      </c>
      <c r="B344" t="s">
        <v>646</v>
      </c>
      <c r="C344">
        <v>5</v>
      </c>
      <c r="D344">
        <v>3</v>
      </c>
      <c r="E344">
        <v>8</v>
      </c>
      <c r="F344" s="2">
        <v>0.375</v>
      </c>
      <c r="G344" t="s">
        <v>294</v>
      </c>
      <c r="H344" t="str">
        <f t="shared" si="25"/>
        <v>NOT MAJOR</v>
      </c>
      <c r="I344" t="str">
        <f t="shared" si="26"/>
        <v>NOT MAJOR</v>
      </c>
      <c r="J344" s="4">
        <f t="shared" si="27"/>
        <v>0.375</v>
      </c>
      <c r="K344" t="str">
        <f t="shared" si="28"/>
        <v>NOT REQUIRED</v>
      </c>
      <c r="L344" t="str">
        <f t="shared" si="29"/>
        <v/>
      </c>
    </row>
    <row r="345" spans="1:12" x14ac:dyDescent="0.25">
      <c r="A345" t="s">
        <v>640</v>
      </c>
      <c r="B345" t="s">
        <v>647</v>
      </c>
      <c r="C345">
        <v>5</v>
      </c>
      <c r="D345">
        <v>2</v>
      </c>
      <c r="E345">
        <v>7</v>
      </c>
      <c r="F345" s="2">
        <v>0.28599999999999998</v>
      </c>
      <c r="G345" t="s">
        <v>294</v>
      </c>
      <c r="H345" t="str">
        <f t="shared" si="25"/>
        <v>NOT MAJOR</v>
      </c>
      <c r="I345" t="str">
        <f t="shared" si="26"/>
        <v>NOT MAJOR</v>
      </c>
      <c r="J345" s="4">
        <f t="shared" si="27"/>
        <v>0.28599999999999998</v>
      </c>
      <c r="K345" t="str">
        <f t="shared" si="28"/>
        <v>NOT REQUIRED</v>
      </c>
      <c r="L345" t="str">
        <f t="shared" si="29"/>
        <v/>
      </c>
    </row>
    <row r="346" spans="1:12" x14ac:dyDescent="0.25">
      <c r="A346" t="s">
        <v>640</v>
      </c>
      <c r="B346" t="s">
        <v>648</v>
      </c>
      <c r="C346">
        <v>9</v>
      </c>
      <c r="D346">
        <v>0</v>
      </c>
      <c r="E346">
        <v>9</v>
      </c>
      <c r="F346" s="2">
        <v>0</v>
      </c>
      <c r="G346" t="s">
        <v>294</v>
      </c>
      <c r="H346" t="str">
        <f t="shared" si="25"/>
        <v>NOT MAJOR</v>
      </c>
      <c r="I346" t="str">
        <f t="shared" si="26"/>
        <v>NOT MAJOR</v>
      </c>
      <c r="J346" s="4">
        <f t="shared" si="27"/>
        <v>0</v>
      </c>
      <c r="K346" t="str">
        <f t="shared" si="28"/>
        <v>NOT REQUIRED</v>
      </c>
      <c r="L346" t="str">
        <f t="shared" si="29"/>
        <v/>
      </c>
    </row>
    <row r="347" spans="1:12" x14ac:dyDescent="0.25">
      <c r="A347" t="s">
        <v>640</v>
      </c>
      <c r="B347" t="s">
        <v>649</v>
      </c>
      <c r="C347">
        <v>4</v>
      </c>
      <c r="D347">
        <v>2</v>
      </c>
      <c r="E347">
        <v>6</v>
      </c>
      <c r="F347" s="2">
        <v>0.33300000000000002</v>
      </c>
      <c r="G347" t="s">
        <v>294</v>
      </c>
      <c r="H347" t="str">
        <f t="shared" si="25"/>
        <v>NOT MAJOR</v>
      </c>
      <c r="I347" t="str">
        <f t="shared" si="26"/>
        <v>NOT MAJOR</v>
      </c>
      <c r="J347" s="4">
        <f t="shared" si="27"/>
        <v>0.33300000000000002</v>
      </c>
      <c r="K347" t="str">
        <f t="shared" si="28"/>
        <v>NOT REQUIRED</v>
      </c>
      <c r="L347" t="str">
        <f t="shared" si="29"/>
        <v/>
      </c>
    </row>
    <row r="348" spans="1:12" x14ac:dyDescent="0.25">
      <c r="A348" t="s">
        <v>640</v>
      </c>
      <c r="B348" t="s">
        <v>650</v>
      </c>
      <c r="C348">
        <v>7</v>
      </c>
      <c r="D348">
        <v>4</v>
      </c>
      <c r="E348">
        <v>11</v>
      </c>
      <c r="F348" s="2">
        <v>0.36399999999999999</v>
      </c>
      <c r="G348" t="s">
        <v>294</v>
      </c>
      <c r="H348" t="str">
        <f t="shared" si="25"/>
        <v>NOT MAJOR</v>
      </c>
      <c r="I348" t="str">
        <f t="shared" si="26"/>
        <v>NOT MAJOR</v>
      </c>
      <c r="J348" s="4">
        <f t="shared" si="27"/>
        <v>0.36399999999999999</v>
      </c>
      <c r="K348" t="str">
        <f t="shared" si="28"/>
        <v>NOT REQUIRED</v>
      </c>
      <c r="L348" t="str">
        <f t="shared" si="29"/>
        <v/>
      </c>
    </row>
    <row r="349" spans="1:12" x14ac:dyDescent="0.25">
      <c r="A349" t="s">
        <v>640</v>
      </c>
      <c r="B349" t="s">
        <v>651</v>
      </c>
      <c r="C349">
        <v>6</v>
      </c>
      <c r="D349">
        <v>2</v>
      </c>
      <c r="E349">
        <v>8</v>
      </c>
      <c r="F349" s="2">
        <v>0.25</v>
      </c>
      <c r="G349" t="s">
        <v>294</v>
      </c>
      <c r="H349" t="str">
        <f t="shared" si="25"/>
        <v>NOT MAJOR</v>
      </c>
      <c r="I349" t="str">
        <f t="shared" si="26"/>
        <v>NOT MAJOR</v>
      </c>
      <c r="J349" s="4">
        <f t="shared" si="27"/>
        <v>0.25</v>
      </c>
      <c r="K349" t="str">
        <f t="shared" si="28"/>
        <v>NOT REQUIRED</v>
      </c>
      <c r="L349" t="str">
        <f t="shared" si="29"/>
        <v/>
      </c>
    </row>
    <row r="350" spans="1:12" x14ac:dyDescent="0.25">
      <c r="A350" t="s">
        <v>640</v>
      </c>
      <c r="B350" t="s">
        <v>652</v>
      </c>
      <c r="C350">
        <v>9</v>
      </c>
      <c r="D350">
        <v>0</v>
      </c>
      <c r="E350">
        <v>9</v>
      </c>
      <c r="F350" s="2">
        <v>0</v>
      </c>
      <c r="G350" t="s">
        <v>294</v>
      </c>
      <c r="H350" t="str">
        <f t="shared" si="25"/>
        <v>NOT MAJOR</v>
      </c>
      <c r="I350" t="str">
        <f t="shared" si="26"/>
        <v>NOT MAJOR</v>
      </c>
      <c r="J350" s="4">
        <f t="shared" si="27"/>
        <v>0</v>
      </c>
      <c r="K350" t="str">
        <f t="shared" si="28"/>
        <v>NOT REQUIRED</v>
      </c>
      <c r="L350" t="str">
        <f t="shared" si="29"/>
        <v/>
      </c>
    </row>
    <row r="351" spans="1:12" x14ac:dyDescent="0.25">
      <c r="A351" t="s">
        <v>640</v>
      </c>
      <c r="B351" t="s">
        <v>653</v>
      </c>
      <c r="C351">
        <v>12</v>
      </c>
      <c r="D351">
        <v>0</v>
      </c>
      <c r="E351">
        <v>12</v>
      </c>
      <c r="F351" s="2">
        <v>0</v>
      </c>
      <c r="G351" t="s">
        <v>294</v>
      </c>
      <c r="H351" t="str">
        <f t="shared" si="25"/>
        <v>NOT MAJOR</v>
      </c>
      <c r="I351" t="str">
        <f t="shared" si="26"/>
        <v>NOT MAJOR</v>
      </c>
      <c r="J351" s="4">
        <f t="shared" si="27"/>
        <v>0</v>
      </c>
      <c r="K351" t="str">
        <f t="shared" si="28"/>
        <v>NOT REQUIRED</v>
      </c>
      <c r="L351" t="str">
        <f t="shared" si="29"/>
        <v/>
      </c>
    </row>
    <row r="352" spans="1:12" x14ac:dyDescent="0.25">
      <c r="A352" t="s">
        <v>640</v>
      </c>
      <c r="B352" t="s">
        <v>654</v>
      </c>
      <c r="C352">
        <v>9</v>
      </c>
      <c r="D352">
        <v>6</v>
      </c>
      <c r="E352">
        <v>15</v>
      </c>
      <c r="F352" s="2">
        <v>0.4</v>
      </c>
      <c r="G352" t="s">
        <v>243</v>
      </c>
      <c r="H352" t="str">
        <f t="shared" si="25"/>
        <v>NOT MAJOR</v>
      </c>
      <c r="I352" t="str">
        <f t="shared" si="26"/>
        <v>NOT MAJOR</v>
      </c>
      <c r="J352" s="4">
        <f t="shared" si="27"/>
        <v>0.4</v>
      </c>
      <c r="K352" t="str">
        <f t="shared" si="28"/>
        <v>REVIEW</v>
      </c>
      <c r="L352" t="str">
        <f t="shared" si="29"/>
        <v/>
      </c>
    </row>
    <row r="353" spans="1:12" x14ac:dyDescent="0.25">
      <c r="A353" t="s">
        <v>640</v>
      </c>
      <c r="B353" t="s">
        <v>655</v>
      </c>
      <c r="C353">
        <v>9</v>
      </c>
      <c r="D353">
        <v>0</v>
      </c>
      <c r="E353">
        <v>9</v>
      </c>
      <c r="F353" s="2">
        <v>0</v>
      </c>
      <c r="G353" t="s">
        <v>294</v>
      </c>
      <c r="H353" t="str">
        <f t="shared" si="25"/>
        <v>NOT MAJOR</v>
      </c>
      <c r="I353" t="str">
        <f t="shared" si="26"/>
        <v>NOT MAJOR</v>
      </c>
      <c r="J353" s="4">
        <f t="shared" si="27"/>
        <v>0</v>
      </c>
      <c r="K353" t="str">
        <f t="shared" si="28"/>
        <v>NOT REQUIRED</v>
      </c>
      <c r="L353" t="str">
        <f t="shared" si="29"/>
        <v/>
      </c>
    </row>
    <row r="354" spans="1:12" x14ac:dyDescent="0.25">
      <c r="A354" t="s">
        <v>640</v>
      </c>
      <c r="B354" t="s">
        <v>656</v>
      </c>
      <c r="C354">
        <v>9</v>
      </c>
      <c r="D354">
        <v>0</v>
      </c>
      <c r="E354">
        <v>9</v>
      </c>
      <c r="F354" s="2">
        <v>0</v>
      </c>
      <c r="G354" t="s">
        <v>294</v>
      </c>
      <c r="H354" t="str">
        <f t="shared" si="25"/>
        <v>NOT MAJOR</v>
      </c>
      <c r="I354" t="str">
        <f t="shared" si="26"/>
        <v>NOT MAJOR</v>
      </c>
      <c r="J354" s="4">
        <f t="shared" si="27"/>
        <v>0</v>
      </c>
      <c r="K354" t="str">
        <f t="shared" si="28"/>
        <v>NOT REQUIRED</v>
      </c>
      <c r="L354" t="str">
        <f t="shared" si="29"/>
        <v/>
      </c>
    </row>
    <row r="355" spans="1:12" x14ac:dyDescent="0.25">
      <c r="A355" t="s">
        <v>640</v>
      </c>
      <c r="B355" t="s">
        <v>657</v>
      </c>
      <c r="C355">
        <v>9</v>
      </c>
      <c r="D355">
        <v>0</v>
      </c>
      <c r="E355">
        <v>9</v>
      </c>
      <c r="F355" s="2">
        <v>0</v>
      </c>
      <c r="G355" t="s">
        <v>294</v>
      </c>
      <c r="H355" t="str">
        <f t="shared" si="25"/>
        <v>NOT MAJOR</v>
      </c>
      <c r="I355" t="str">
        <f t="shared" si="26"/>
        <v>NOT MAJOR</v>
      </c>
      <c r="J355" s="4">
        <f t="shared" si="27"/>
        <v>0</v>
      </c>
      <c r="K355" t="str">
        <f t="shared" si="28"/>
        <v>NOT REQUIRED</v>
      </c>
      <c r="L355" t="str">
        <f t="shared" si="29"/>
        <v/>
      </c>
    </row>
    <row r="356" spans="1:12" x14ac:dyDescent="0.25">
      <c r="A356" t="s">
        <v>640</v>
      </c>
      <c r="B356" t="s">
        <v>658</v>
      </c>
      <c r="C356">
        <v>9</v>
      </c>
      <c r="D356">
        <v>0</v>
      </c>
      <c r="E356">
        <v>9</v>
      </c>
      <c r="F356" s="2">
        <v>0</v>
      </c>
      <c r="G356" t="s">
        <v>294</v>
      </c>
      <c r="H356" t="str">
        <f t="shared" si="25"/>
        <v>NOT MAJOR</v>
      </c>
      <c r="I356" t="str">
        <f t="shared" si="26"/>
        <v>NOT MAJOR</v>
      </c>
      <c r="J356" s="4">
        <f t="shared" si="27"/>
        <v>0</v>
      </c>
      <c r="K356" t="str">
        <f t="shared" si="28"/>
        <v>NOT REQUIRED</v>
      </c>
      <c r="L356" t="str">
        <f t="shared" si="29"/>
        <v/>
      </c>
    </row>
    <row r="357" spans="1:12" x14ac:dyDescent="0.25">
      <c r="A357" t="s">
        <v>640</v>
      </c>
      <c r="B357" t="s">
        <v>659</v>
      </c>
      <c r="C357">
        <v>2</v>
      </c>
      <c r="D357">
        <v>1</v>
      </c>
      <c r="E357">
        <v>3</v>
      </c>
      <c r="F357" s="2">
        <v>0.33300000000000002</v>
      </c>
      <c r="G357" t="s">
        <v>294</v>
      </c>
      <c r="H357" t="str">
        <f t="shared" si="25"/>
        <v>NOT MAJOR</v>
      </c>
      <c r="I357" t="str">
        <f t="shared" si="26"/>
        <v>NOT MAJOR</v>
      </c>
      <c r="J357" s="4">
        <f t="shared" si="27"/>
        <v>0.33300000000000002</v>
      </c>
      <c r="K357" t="str">
        <f t="shared" si="28"/>
        <v>NOT REQUIRED</v>
      </c>
      <c r="L357" t="str">
        <f t="shared" si="29"/>
        <v/>
      </c>
    </row>
    <row r="358" spans="1:12" x14ac:dyDescent="0.25">
      <c r="A358" t="s">
        <v>640</v>
      </c>
      <c r="B358" t="s">
        <v>660</v>
      </c>
      <c r="C358">
        <v>1</v>
      </c>
      <c r="D358">
        <v>0</v>
      </c>
      <c r="E358">
        <v>1</v>
      </c>
      <c r="F358" s="2">
        <v>0</v>
      </c>
      <c r="G358" t="s">
        <v>294</v>
      </c>
      <c r="H358" t="str">
        <f t="shared" si="25"/>
        <v>NOT MAJOR</v>
      </c>
      <c r="I358" t="str">
        <f t="shared" si="26"/>
        <v>NOT MAJOR</v>
      </c>
      <c r="J358" s="4">
        <f t="shared" si="27"/>
        <v>0</v>
      </c>
      <c r="K358" t="str">
        <f t="shared" si="28"/>
        <v>NOT REQUIRED</v>
      </c>
      <c r="L358" t="str">
        <f t="shared" si="29"/>
        <v/>
      </c>
    </row>
    <row r="359" spans="1:12" x14ac:dyDescent="0.25">
      <c r="A359" t="s">
        <v>640</v>
      </c>
      <c r="B359" t="s">
        <v>661</v>
      </c>
      <c r="C359">
        <v>37</v>
      </c>
      <c r="D359">
        <v>14</v>
      </c>
      <c r="E359">
        <v>52</v>
      </c>
      <c r="F359" s="2">
        <v>0.26900000000000002</v>
      </c>
      <c r="G359" t="s">
        <v>294</v>
      </c>
      <c r="H359" t="str">
        <f t="shared" si="25"/>
        <v>NOT MAJOR</v>
      </c>
      <c r="I359" t="str">
        <f t="shared" si="26"/>
        <v>NOT MAJOR</v>
      </c>
      <c r="J359" s="4">
        <f t="shared" si="27"/>
        <v>0.26900000000000002</v>
      </c>
      <c r="K359" t="str">
        <f t="shared" si="28"/>
        <v>NOT REQUIRED</v>
      </c>
      <c r="L359" t="str">
        <f t="shared" si="29"/>
        <v/>
      </c>
    </row>
    <row r="360" spans="1:12" x14ac:dyDescent="0.25">
      <c r="A360" t="s">
        <v>640</v>
      </c>
      <c r="B360" t="s">
        <v>662</v>
      </c>
      <c r="C360">
        <v>17</v>
      </c>
      <c r="D360">
        <v>9</v>
      </c>
      <c r="E360">
        <v>27</v>
      </c>
      <c r="F360" s="2">
        <v>0.33300000000000002</v>
      </c>
      <c r="G360" t="s">
        <v>294</v>
      </c>
      <c r="H360" t="str">
        <f t="shared" si="25"/>
        <v>NOT MAJOR</v>
      </c>
      <c r="I360" t="str">
        <f t="shared" si="26"/>
        <v>NOT MAJOR</v>
      </c>
      <c r="J360" s="4">
        <f t="shared" si="27"/>
        <v>0.33300000000000002</v>
      </c>
      <c r="K360" t="str">
        <f t="shared" si="28"/>
        <v>NOT REQUIRED</v>
      </c>
      <c r="L360" t="str">
        <f t="shared" si="29"/>
        <v/>
      </c>
    </row>
    <row r="361" spans="1:12" x14ac:dyDescent="0.25">
      <c r="A361" t="s">
        <v>640</v>
      </c>
      <c r="B361" t="s">
        <v>663</v>
      </c>
      <c r="C361">
        <v>30</v>
      </c>
      <c r="D361">
        <v>6</v>
      </c>
      <c r="E361">
        <v>36</v>
      </c>
      <c r="F361" s="2">
        <v>0.16700000000000001</v>
      </c>
      <c r="G361" t="s">
        <v>294</v>
      </c>
      <c r="H361" t="str">
        <f t="shared" si="25"/>
        <v>NOT MAJOR</v>
      </c>
      <c r="I361" t="str">
        <f t="shared" si="26"/>
        <v>NOT MAJOR</v>
      </c>
      <c r="J361" s="4">
        <f t="shared" si="27"/>
        <v>0.16700000000000001</v>
      </c>
      <c r="K361" t="str">
        <f t="shared" si="28"/>
        <v>NOT REQUIRED</v>
      </c>
      <c r="L361" t="str">
        <f t="shared" si="29"/>
        <v/>
      </c>
    </row>
    <row r="362" spans="1:12" x14ac:dyDescent="0.25">
      <c r="A362" t="s">
        <v>640</v>
      </c>
      <c r="B362" t="s">
        <v>664</v>
      </c>
      <c r="C362">
        <v>14</v>
      </c>
      <c r="D362">
        <v>8</v>
      </c>
      <c r="E362">
        <v>22</v>
      </c>
      <c r="F362" s="2">
        <v>0.36399999999999999</v>
      </c>
      <c r="G362" t="s">
        <v>294</v>
      </c>
      <c r="H362" t="str">
        <f t="shared" si="25"/>
        <v>NOT MAJOR</v>
      </c>
      <c r="I362" t="str">
        <f t="shared" si="26"/>
        <v>NOT MAJOR</v>
      </c>
      <c r="J362" s="4">
        <f t="shared" si="27"/>
        <v>0.36399999999999999</v>
      </c>
      <c r="K362" t="str">
        <f t="shared" si="28"/>
        <v>NOT REQUIRED</v>
      </c>
      <c r="L362" t="str">
        <f t="shared" si="29"/>
        <v/>
      </c>
    </row>
    <row r="363" spans="1:12" x14ac:dyDescent="0.25">
      <c r="A363" t="s">
        <v>640</v>
      </c>
      <c r="B363" t="s">
        <v>665</v>
      </c>
      <c r="C363">
        <v>2</v>
      </c>
      <c r="D363">
        <v>0</v>
      </c>
      <c r="E363">
        <v>2</v>
      </c>
      <c r="F363" s="2">
        <v>0</v>
      </c>
      <c r="G363" t="s">
        <v>294</v>
      </c>
      <c r="H363" t="str">
        <f t="shared" si="25"/>
        <v>NOT MAJOR</v>
      </c>
      <c r="I363" t="str">
        <f t="shared" si="26"/>
        <v>NOT MAJOR</v>
      </c>
      <c r="J363" s="4">
        <f t="shared" si="27"/>
        <v>0</v>
      </c>
      <c r="K363" t="str">
        <f t="shared" si="28"/>
        <v>NOT REQUIRED</v>
      </c>
      <c r="L363" t="str">
        <f t="shared" si="29"/>
        <v/>
      </c>
    </row>
    <row r="364" spans="1:12" x14ac:dyDescent="0.25">
      <c r="A364" t="s">
        <v>640</v>
      </c>
      <c r="B364" t="s">
        <v>666</v>
      </c>
      <c r="C364">
        <v>2</v>
      </c>
      <c r="D364">
        <v>0</v>
      </c>
      <c r="E364">
        <v>2</v>
      </c>
      <c r="F364" s="2">
        <v>0</v>
      </c>
      <c r="G364" t="s">
        <v>294</v>
      </c>
      <c r="H364" t="str">
        <f t="shared" si="25"/>
        <v>NOT MAJOR</v>
      </c>
      <c r="I364" t="str">
        <f t="shared" si="26"/>
        <v>NOT MAJOR</v>
      </c>
      <c r="J364" s="4">
        <f t="shared" si="27"/>
        <v>0</v>
      </c>
      <c r="K364" t="str">
        <f t="shared" si="28"/>
        <v>NOT REQUIRED</v>
      </c>
      <c r="L364" t="str">
        <f t="shared" si="29"/>
        <v/>
      </c>
    </row>
    <row r="365" spans="1:12" x14ac:dyDescent="0.25">
      <c r="A365" t="s">
        <v>640</v>
      </c>
      <c r="B365" t="s">
        <v>667</v>
      </c>
      <c r="C365">
        <v>2</v>
      </c>
      <c r="D365">
        <v>0</v>
      </c>
      <c r="E365">
        <v>2</v>
      </c>
      <c r="F365" s="2">
        <v>0</v>
      </c>
      <c r="G365" t="s">
        <v>294</v>
      </c>
      <c r="H365" t="str">
        <f t="shared" si="25"/>
        <v>NOT MAJOR</v>
      </c>
      <c r="I365" t="str">
        <f t="shared" si="26"/>
        <v>NOT MAJOR</v>
      </c>
      <c r="J365" s="4">
        <f t="shared" si="27"/>
        <v>0</v>
      </c>
      <c r="K365" t="str">
        <f t="shared" si="28"/>
        <v>NOT REQUIRED</v>
      </c>
      <c r="L365" t="str">
        <f t="shared" si="29"/>
        <v/>
      </c>
    </row>
    <row r="366" spans="1:12" x14ac:dyDescent="0.25">
      <c r="A366" t="s">
        <v>640</v>
      </c>
      <c r="B366" t="s">
        <v>668</v>
      </c>
      <c r="C366">
        <v>2</v>
      </c>
      <c r="D366">
        <v>0</v>
      </c>
      <c r="E366">
        <v>2</v>
      </c>
      <c r="F366" s="2">
        <v>0</v>
      </c>
      <c r="G366" t="s">
        <v>294</v>
      </c>
      <c r="H366" t="str">
        <f t="shared" si="25"/>
        <v>NOT MAJOR</v>
      </c>
      <c r="I366" t="str">
        <f t="shared" si="26"/>
        <v>NOT MAJOR</v>
      </c>
      <c r="J366" s="4">
        <f t="shared" si="27"/>
        <v>0</v>
      </c>
      <c r="K366" t="str">
        <f t="shared" si="28"/>
        <v>NOT REQUIRED</v>
      </c>
      <c r="L366" t="str">
        <f t="shared" si="29"/>
        <v/>
      </c>
    </row>
    <row r="367" spans="1:12" x14ac:dyDescent="0.25">
      <c r="A367" t="s">
        <v>669</v>
      </c>
      <c r="B367" t="s">
        <v>670</v>
      </c>
      <c r="C367">
        <v>31</v>
      </c>
      <c r="D367">
        <v>16</v>
      </c>
      <c r="E367">
        <v>50</v>
      </c>
      <c r="F367" s="2">
        <v>0.32</v>
      </c>
      <c r="G367" t="s">
        <v>294</v>
      </c>
      <c r="H367" t="str">
        <f t="shared" si="25"/>
        <v>PRIMARY_OPTIONAL</v>
      </c>
      <c r="I367" t="str">
        <f t="shared" si="26"/>
        <v>COURSE_ACTIVE</v>
      </c>
      <c r="J367" s="4">
        <f t="shared" si="27"/>
        <v>0.32</v>
      </c>
      <c r="K367" t="str">
        <f t="shared" si="28"/>
        <v>NOT REQUIRED</v>
      </c>
      <c r="L367" t="str">
        <f t="shared" si="29"/>
        <v/>
      </c>
    </row>
    <row r="368" spans="1:12" x14ac:dyDescent="0.25">
      <c r="A368" t="s">
        <v>669</v>
      </c>
      <c r="B368" t="s">
        <v>671</v>
      </c>
      <c r="C368">
        <v>11</v>
      </c>
      <c r="D368">
        <v>1</v>
      </c>
      <c r="E368">
        <v>12</v>
      </c>
      <c r="F368" s="2">
        <v>8.3000000000000004E-2</v>
      </c>
      <c r="G368" t="s">
        <v>294</v>
      </c>
      <c r="H368" t="str">
        <f t="shared" si="25"/>
        <v>PRIMARY_OPTIONAL</v>
      </c>
      <c r="I368" t="str">
        <f t="shared" si="26"/>
        <v>COURSE_ACTIVE</v>
      </c>
      <c r="J368" s="4">
        <f t="shared" si="27"/>
        <v>8.3000000000000004E-2</v>
      </c>
      <c r="K368" t="str">
        <f t="shared" si="28"/>
        <v>NOT REQUIRED</v>
      </c>
      <c r="L368" t="str">
        <f t="shared" si="29"/>
        <v/>
      </c>
    </row>
    <row r="369" spans="1:12" x14ac:dyDescent="0.25">
      <c r="A369" t="s">
        <v>669</v>
      </c>
      <c r="B369" t="s">
        <v>672</v>
      </c>
      <c r="C369">
        <v>2</v>
      </c>
      <c r="D369">
        <v>2</v>
      </c>
      <c r="E369">
        <v>4</v>
      </c>
      <c r="F369" s="2">
        <v>0.5</v>
      </c>
      <c r="G369" t="s">
        <v>243</v>
      </c>
      <c r="H369" t="str">
        <f t="shared" si="25"/>
        <v>PRIMARY_OPTIONAL</v>
      </c>
      <c r="I369" t="str">
        <f t="shared" si="26"/>
        <v>COURSE_ACTIVE</v>
      </c>
      <c r="J369" s="4">
        <f t="shared" si="27"/>
        <v>0.5</v>
      </c>
      <c r="K369" t="str">
        <f t="shared" si="28"/>
        <v>REVIEW</v>
      </c>
      <c r="L369" t="str">
        <f t="shared" si="29"/>
        <v>CHECK</v>
      </c>
    </row>
    <row r="370" spans="1:12" x14ac:dyDescent="0.25">
      <c r="A370" t="s">
        <v>669</v>
      </c>
      <c r="B370" t="s">
        <v>673</v>
      </c>
      <c r="C370">
        <v>1</v>
      </c>
      <c r="D370">
        <v>2</v>
      </c>
      <c r="E370">
        <v>3</v>
      </c>
      <c r="F370" s="2">
        <v>0.66700000000000004</v>
      </c>
      <c r="G370" t="s">
        <v>243</v>
      </c>
      <c r="H370" t="str">
        <f t="shared" si="25"/>
        <v>OPTIONAL_ONLY</v>
      </c>
      <c r="I370" t="str">
        <f t="shared" si="26"/>
        <v>COURSE_ACTIVE</v>
      </c>
      <c r="J370" s="4">
        <f t="shared" si="27"/>
        <v>0.66700000000000004</v>
      </c>
      <c r="K370" t="str">
        <f t="shared" si="28"/>
        <v>REVIEW</v>
      </c>
      <c r="L370" t="str">
        <f t="shared" si="29"/>
        <v>CHECK</v>
      </c>
    </row>
    <row r="371" spans="1:12" x14ac:dyDescent="0.25">
      <c r="A371" t="s">
        <v>669</v>
      </c>
      <c r="B371" t="s">
        <v>674</v>
      </c>
      <c r="C371">
        <v>3</v>
      </c>
      <c r="D371">
        <v>2</v>
      </c>
      <c r="E371">
        <v>5</v>
      </c>
      <c r="F371" s="2">
        <v>0.4</v>
      </c>
      <c r="G371" t="s">
        <v>243</v>
      </c>
      <c r="H371" t="str">
        <f t="shared" si="25"/>
        <v>PRIMARY_OPTIONAL</v>
      </c>
      <c r="I371" t="str">
        <f t="shared" si="26"/>
        <v>COURSE_ACTIVE</v>
      </c>
      <c r="J371" s="4">
        <f t="shared" si="27"/>
        <v>0.4</v>
      </c>
      <c r="K371" t="str">
        <f t="shared" si="28"/>
        <v>REVIEW</v>
      </c>
      <c r="L371" t="str">
        <f t="shared" si="29"/>
        <v>CHECK</v>
      </c>
    </row>
    <row r="372" spans="1:12" x14ac:dyDescent="0.25">
      <c r="A372" t="s">
        <v>669</v>
      </c>
      <c r="B372" t="s">
        <v>675</v>
      </c>
      <c r="C372">
        <v>4</v>
      </c>
      <c r="D372">
        <v>2</v>
      </c>
      <c r="E372">
        <v>6</v>
      </c>
      <c r="F372" s="2">
        <v>0.33300000000000002</v>
      </c>
      <c r="G372" t="s">
        <v>294</v>
      </c>
      <c r="H372" t="str">
        <f t="shared" si="25"/>
        <v>PRIMARY_OPTIONAL</v>
      </c>
      <c r="I372" t="str">
        <f t="shared" si="26"/>
        <v>COURSE_ACTIVE</v>
      </c>
      <c r="J372" s="4">
        <f t="shared" si="27"/>
        <v>0.33300000000000002</v>
      </c>
      <c r="K372" t="str">
        <f t="shared" si="28"/>
        <v>NOT REQUIRED</v>
      </c>
      <c r="L372" t="str">
        <f t="shared" si="29"/>
        <v/>
      </c>
    </row>
    <row r="373" spans="1:12" x14ac:dyDescent="0.25">
      <c r="A373" t="s">
        <v>669</v>
      </c>
      <c r="B373" t="s">
        <v>676</v>
      </c>
      <c r="C373">
        <v>4</v>
      </c>
      <c r="D373">
        <v>1</v>
      </c>
      <c r="E373">
        <v>5</v>
      </c>
      <c r="F373" s="2">
        <v>0.2</v>
      </c>
      <c r="G373" t="s">
        <v>294</v>
      </c>
      <c r="H373" t="str">
        <f t="shared" si="25"/>
        <v>PRIMARY_OPTIONAL</v>
      </c>
      <c r="I373" t="str">
        <f t="shared" si="26"/>
        <v>COURSE_ACTIVE</v>
      </c>
      <c r="J373" s="4">
        <f t="shared" si="27"/>
        <v>0.2</v>
      </c>
      <c r="K373" t="str">
        <f t="shared" si="28"/>
        <v>NOT REQUIRED</v>
      </c>
      <c r="L373" t="str">
        <f t="shared" si="29"/>
        <v/>
      </c>
    </row>
    <row r="374" spans="1:12" x14ac:dyDescent="0.25">
      <c r="A374" t="s">
        <v>669</v>
      </c>
      <c r="B374" t="s">
        <v>677</v>
      </c>
      <c r="C374">
        <v>7</v>
      </c>
      <c r="D374">
        <v>2</v>
      </c>
      <c r="E374">
        <v>9</v>
      </c>
      <c r="F374" s="2">
        <v>0.222</v>
      </c>
      <c r="G374" t="s">
        <v>294</v>
      </c>
      <c r="H374" t="str">
        <f t="shared" si="25"/>
        <v>PRIMARY_OPTIONAL</v>
      </c>
      <c r="I374" t="str">
        <f t="shared" si="26"/>
        <v>COURSE_ACTIVE</v>
      </c>
      <c r="J374" s="4">
        <f t="shared" si="27"/>
        <v>0.222</v>
      </c>
      <c r="K374" t="str">
        <f t="shared" si="28"/>
        <v>NOT REQUIRED</v>
      </c>
      <c r="L374" t="str">
        <f t="shared" si="29"/>
        <v/>
      </c>
    </row>
    <row r="375" spans="1:12" x14ac:dyDescent="0.25">
      <c r="A375" t="s">
        <v>669</v>
      </c>
      <c r="B375" t="s">
        <v>678</v>
      </c>
      <c r="C375">
        <v>10</v>
      </c>
      <c r="D375">
        <v>4</v>
      </c>
      <c r="E375">
        <v>16</v>
      </c>
      <c r="F375" s="2">
        <v>0.25</v>
      </c>
      <c r="G375" t="s">
        <v>294</v>
      </c>
      <c r="H375" t="str">
        <f t="shared" si="25"/>
        <v>PRIMARY_OPTIONAL</v>
      </c>
      <c r="I375" t="str">
        <f t="shared" si="26"/>
        <v>COURSE_ACTIVE</v>
      </c>
      <c r="J375" s="4">
        <f t="shared" si="27"/>
        <v>0.25</v>
      </c>
      <c r="K375" t="str">
        <f t="shared" si="28"/>
        <v>NOT REQUIRED</v>
      </c>
      <c r="L375" t="str">
        <f t="shared" si="29"/>
        <v/>
      </c>
    </row>
    <row r="376" spans="1:12" x14ac:dyDescent="0.25">
      <c r="A376" t="s">
        <v>679</v>
      </c>
      <c r="B376" t="s">
        <v>680</v>
      </c>
      <c r="C376">
        <v>0</v>
      </c>
      <c r="D376">
        <v>1</v>
      </c>
      <c r="E376">
        <v>1</v>
      </c>
      <c r="F376" s="2">
        <v>1</v>
      </c>
      <c r="G376" t="s">
        <v>243</v>
      </c>
      <c r="H376" t="str">
        <f t="shared" si="25"/>
        <v>NOT MAJOR</v>
      </c>
      <c r="I376" t="str">
        <f t="shared" si="26"/>
        <v>NOT MAJOR</v>
      </c>
      <c r="J376" s="4">
        <f t="shared" si="27"/>
        <v>1</v>
      </c>
      <c r="K376" t="str">
        <f t="shared" si="28"/>
        <v>REVIEW</v>
      </c>
      <c r="L376" t="str">
        <f t="shared" si="29"/>
        <v/>
      </c>
    </row>
    <row r="377" spans="1:12" x14ac:dyDescent="0.25">
      <c r="A377" t="s">
        <v>681</v>
      </c>
      <c r="B377" t="s">
        <v>682</v>
      </c>
      <c r="C377">
        <v>3</v>
      </c>
      <c r="D377">
        <v>0</v>
      </c>
      <c r="E377">
        <v>3</v>
      </c>
      <c r="F377" s="2">
        <v>0</v>
      </c>
      <c r="G377" t="s">
        <v>294</v>
      </c>
      <c r="H377" t="str">
        <f t="shared" si="25"/>
        <v>OPTIONAL_ONLY</v>
      </c>
      <c r="I377" t="str">
        <f t="shared" si="26"/>
        <v>COURSE_ACTIVE</v>
      </c>
      <c r="J377" s="4">
        <f t="shared" si="27"/>
        <v>0</v>
      </c>
      <c r="K377" t="str">
        <f t="shared" si="28"/>
        <v>NOT REQUIRED</v>
      </c>
      <c r="L377" t="str">
        <f t="shared" si="29"/>
        <v/>
      </c>
    </row>
    <row r="378" spans="1:12" x14ac:dyDescent="0.25">
      <c r="A378" t="s">
        <v>681</v>
      </c>
      <c r="B378" t="s">
        <v>683</v>
      </c>
      <c r="C378">
        <v>6</v>
      </c>
      <c r="D378">
        <v>0</v>
      </c>
      <c r="E378">
        <v>6</v>
      </c>
      <c r="F378" s="2">
        <v>0</v>
      </c>
      <c r="G378" t="s">
        <v>294</v>
      </c>
      <c r="H378" t="str">
        <f t="shared" si="25"/>
        <v>PRIMARY_OPTIONAL</v>
      </c>
      <c r="I378" t="str">
        <f t="shared" si="26"/>
        <v>COURSE_ACTIVE</v>
      </c>
      <c r="J378" s="4">
        <f t="shared" si="27"/>
        <v>0</v>
      </c>
      <c r="K378" t="str">
        <f t="shared" si="28"/>
        <v>NOT REQUIRED</v>
      </c>
      <c r="L378" t="str">
        <f t="shared" si="29"/>
        <v/>
      </c>
    </row>
    <row r="379" spans="1:12" x14ac:dyDescent="0.25">
      <c r="A379" t="s">
        <v>275</v>
      </c>
      <c r="B379" t="s">
        <v>684</v>
      </c>
      <c r="C379">
        <v>16</v>
      </c>
      <c r="D379">
        <v>13</v>
      </c>
      <c r="E379">
        <v>29</v>
      </c>
      <c r="F379" s="2">
        <v>0.44800000000000001</v>
      </c>
      <c r="G379" t="s">
        <v>243</v>
      </c>
      <c r="H379" t="str">
        <f t="shared" si="25"/>
        <v>PRIMARY_OPTIONAL</v>
      </c>
      <c r="I379" t="str">
        <f t="shared" si="26"/>
        <v>COURSE_ACTIVE</v>
      </c>
      <c r="J379" s="4">
        <f t="shared" si="27"/>
        <v>0.44800000000000001</v>
      </c>
      <c r="K379" t="str">
        <f t="shared" si="28"/>
        <v>REVIEW</v>
      </c>
      <c r="L379" t="str">
        <f t="shared" si="29"/>
        <v>CHECK</v>
      </c>
    </row>
    <row r="380" spans="1:12" x14ac:dyDescent="0.25">
      <c r="A380" t="s">
        <v>275</v>
      </c>
      <c r="B380" t="s">
        <v>685</v>
      </c>
      <c r="C380">
        <v>6</v>
      </c>
      <c r="D380">
        <v>2</v>
      </c>
      <c r="E380">
        <v>8</v>
      </c>
      <c r="F380" s="2">
        <v>0.25</v>
      </c>
      <c r="G380" t="s">
        <v>294</v>
      </c>
      <c r="H380" t="str">
        <f t="shared" si="25"/>
        <v>OPTIONAL_ONLY</v>
      </c>
      <c r="I380" t="str">
        <f t="shared" si="26"/>
        <v>COURSE_ACTIVE</v>
      </c>
      <c r="J380" s="4">
        <f t="shared" si="27"/>
        <v>0.25</v>
      </c>
      <c r="K380" t="str">
        <f t="shared" si="28"/>
        <v>NOT REQUIRED</v>
      </c>
      <c r="L380" t="str">
        <f t="shared" si="29"/>
        <v/>
      </c>
    </row>
    <row r="381" spans="1:12" x14ac:dyDescent="0.25">
      <c r="A381" t="s">
        <v>275</v>
      </c>
      <c r="B381" t="s">
        <v>686</v>
      </c>
      <c r="C381">
        <v>3</v>
      </c>
      <c r="D381">
        <v>1</v>
      </c>
      <c r="E381">
        <v>4</v>
      </c>
      <c r="F381" s="2">
        <v>0.25</v>
      </c>
      <c r="G381" t="s">
        <v>294</v>
      </c>
      <c r="H381" t="str">
        <f t="shared" si="25"/>
        <v>OPTIONAL_ONLY</v>
      </c>
      <c r="I381" t="str">
        <f t="shared" si="26"/>
        <v>COURSE_ACTIVE</v>
      </c>
      <c r="J381" s="4">
        <f t="shared" si="27"/>
        <v>0.25</v>
      </c>
      <c r="K381" t="str">
        <f t="shared" si="28"/>
        <v>NOT REQUIRED</v>
      </c>
      <c r="L381" t="str">
        <f t="shared" si="29"/>
        <v/>
      </c>
    </row>
    <row r="382" spans="1:12" x14ac:dyDescent="0.25">
      <c r="A382" t="s">
        <v>275</v>
      </c>
      <c r="B382" t="s">
        <v>687</v>
      </c>
      <c r="C382">
        <v>0</v>
      </c>
      <c r="D382">
        <v>2</v>
      </c>
      <c r="E382">
        <v>2</v>
      </c>
      <c r="F382" s="2">
        <v>1</v>
      </c>
      <c r="G382" t="s">
        <v>243</v>
      </c>
      <c r="H382" t="str">
        <f t="shared" si="25"/>
        <v>PRIMARY_OPTIONAL</v>
      </c>
      <c r="I382" t="str">
        <f t="shared" si="26"/>
        <v>NOT OFFERED</v>
      </c>
      <c r="J382" s="4">
        <f t="shared" si="27"/>
        <v>1</v>
      </c>
      <c r="K382" t="str">
        <f t="shared" si="28"/>
        <v>REVIEW</v>
      </c>
      <c r="L382" t="str">
        <f t="shared" si="29"/>
        <v>CHECK</v>
      </c>
    </row>
    <row r="383" spans="1:12" x14ac:dyDescent="0.25">
      <c r="A383" t="s">
        <v>688</v>
      </c>
      <c r="B383" t="s">
        <v>689</v>
      </c>
      <c r="C383">
        <v>25</v>
      </c>
      <c r="D383">
        <v>2</v>
      </c>
      <c r="E383">
        <v>27</v>
      </c>
      <c r="F383" s="2">
        <v>7.3999999999999996E-2</v>
      </c>
      <c r="G383" t="s">
        <v>294</v>
      </c>
      <c r="H383" t="str">
        <f t="shared" si="25"/>
        <v>PRIMARY_OPTIONAL</v>
      </c>
      <c r="I383" t="str">
        <f t="shared" si="26"/>
        <v>COURSE_ACTIVE</v>
      </c>
      <c r="J383" s="4">
        <f t="shared" si="27"/>
        <v>7.3999999999999996E-2</v>
      </c>
      <c r="K383" t="str">
        <f t="shared" si="28"/>
        <v>NOT REQUIRED</v>
      </c>
      <c r="L383" t="str">
        <f t="shared" si="29"/>
        <v/>
      </c>
    </row>
    <row r="384" spans="1:12" x14ac:dyDescent="0.25">
      <c r="A384" t="s">
        <v>688</v>
      </c>
      <c r="B384" t="s">
        <v>690</v>
      </c>
      <c r="C384">
        <v>6</v>
      </c>
      <c r="D384">
        <v>0</v>
      </c>
      <c r="E384">
        <v>6</v>
      </c>
      <c r="F384" s="2">
        <v>0</v>
      </c>
      <c r="G384" t="s">
        <v>294</v>
      </c>
      <c r="H384" t="str">
        <f t="shared" si="25"/>
        <v>NOT MAJOR</v>
      </c>
      <c r="I384" t="str">
        <f t="shared" si="26"/>
        <v>NOT MAJOR</v>
      </c>
      <c r="J384" s="4">
        <f t="shared" si="27"/>
        <v>0</v>
      </c>
      <c r="K384" t="str">
        <f t="shared" si="28"/>
        <v>NOT REQUIRED</v>
      </c>
      <c r="L384" t="str">
        <f t="shared" si="29"/>
        <v/>
      </c>
    </row>
    <row r="385" spans="1:12" x14ac:dyDescent="0.25">
      <c r="A385" t="s">
        <v>688</v>
      </c>
      <c r="B385" t="s">
        <v>691</v>
      </c>
      <c r="C385">
        <v>28</v>
      </c>
      <c r="D385">
        <v>1</v>
      </c>
      <c r="E385">
        <v>29</v>
      </c>
      <c r="F385" s="2">
        <v>3.4000000000000002E-2</v>
      </c>
      <c r="G385" t="s">
        <v>294</v>
      </c>
      <c r="H385" t="str">
        <f t="shared" si="25"/>
        <v>PRIMARY_OPTIONAL</v>
      </c>
      <c r="I385" t="str">
        <f t="shared" si="26"/>
        <v>COURSE_ACTIVE</v>
      </c>
      <c r="J385" s="4">
        <f t="shared" si="27"/>
        <v>3.4000000000000002E-2</v>
      </c>
      <c r="K385" t="str">
        <f t="shared" si="28"/>
        <v>NOT REQUIRED</v>
      </c>
      <c r="L385" t="str">
        <f t="shared" si="29"/>
        <v/>
      </c>
    </row>
    <row r="386" spans="1:12" x14ac:dyDescent="0.25">
      <c r="A386" t="s">
        <v>688</v>
      </c>
      <c r="B386" t="s">
        <v>692</v>
      </c>
      <c r="C386">
        <v>3</v>
      </c>
      <c r="D386">
        <v>0</v>
      </c>
      <c r="E386">
        <v>3</v>
      </c>
      <c r="F386" s="2">
        <v>0</v>
      </c>
      <c r="G386" t="s">
        <v>294</v>
      </c>
      <c r="H386" t="str">
        <f t="shared" ref="H386:H449" si="30">IFERROR(VLOOKUP(B386, IND_1A, 5, FALSE), "NOT MAJOR")</f>
        <v>OPTIONAL_ONLY</v>
      </c>
      <c r="I386" t="str">
        <f t="shared" ref="I386:I449" si="31">IFERROR(VLOOKUP(B386, IND_1A, 6, FALSE), "NOT MAJOR")</f>
        <v>COURSE_ACTIVE</v>
      </c>
      <c r="J386" s="4">
        <f t="shared" si="27"/>
        <v>0</v>
      </c>
      <c r="K386" t="str">
        <f t="shared" si="28"/>
        <v>NOT REQUIRED</v>
      </c>
      <c r="L386" t="str">
        <f t="shared" si="29"/>
        <v/>
      </c>
    </row>
    <row r="387" spans="1:12" x14ac:dyDescent="0.25">
      <c r="A387" t="s">
        <v>688</v>
      </c>
      <c r="B387" t="s">
        <v>693</v>
      </c>
      <c r="C387">
        <v>6</v>
      </c>
      <c r="D387">
        <v>0</v>
      </c>
      <c r="E387">
        <v>6</v>
      </c>
      <c r="F387" s="2">
        <v>0</v>
      </c>
      <c r="G387" t="s">
        <v>294</v>
      </c>
      <c r="H387" t="str">
        <f t="shared" si="30"/>
        <v>NOT MAJOR</v>
      </c>
      <c r="I387" t="str">
        <f t="shared" si="31"/>
        <v>NOT MAJOR</v>
      </c>
      <c r="J387" s="4">
        <f t="shared" ref="J387:J450" si="32">F387</f>
        <v>0</v>
      </c>
      <c r="K387" t="str">
        <f t="shared" ref="K387:K450" si="33">G387</f>
        <v>NOT REQUIRED</v>
      </c>
      <c r="L387" t="str">
        <f t="shared" ref="L387:L450" si="34">IF(AND(H387&lt;&gt;"NOT MAJOR",K387="REVIEW"),"CHECK","")</f>
        <v/>
      </c>
    </row>
    <row r="388" spans="1:12" x14ac:dyDescent="0.25">
      <c r="A388" t="s">
        <v>694</v>
      </c>
      <c r="B388" t="s">
        <v>695</v>
      </c>
      <c r="C388">
        <v>9</v>
      </c>
      <c r="D388">
        <v>1</v>
      </c>
      <c r="E388">
        <v>10</v>
      </c>
      <c r="F388" s="2">
        <v>0.1</v>
      </c>
      <c r="G388" t="s">
        <v>294</v>
      </c>
      <c r="H388" t="str">
        <f t="shared" si="30"/>
        <v>PRIMARY_OPTIONAL</v>
      </c>
      <c r="I388" t="str">
        <f t="shared" si="31"/>
        <v>COURSE_ACTIVE</v>
      </c>
      <c r="J388" s="4">
        <f t="shared" si="32"/>
        <v>0.1</v>
      </c>
      <c r="K388" t="str">
        <f t="shared" si="33"/>
        <v>NOT REQUIRED</v>
      </c>
      <c r="L388" t="str">
        <f t="shared" si="34"/>
        <v/>
      </c>
    </row>
    <row r="389" spans="1:12" x14ac:dyDescent="0.25">
      <c r="A389" t="s">
        <v>694</v>
      </c>
      <c r="B389" t="s">
        <v>696</v>
      </c>
      <c r="C389">
        <v>42</v>
      </c>
      <c r="D389">
        <v>18</v>
      </c>
      <c r="E389">
        <v>60</v>
      </c>
      <c r="F389" s="2">
        <v>0.3</v>
      </c>
      <c r="G389" t="s">
        <v>294</v>
      </c>
      <c r="H389" t="str">
        <f t="shared" si="30"/>
        <v>PRIMARY_ONLY</v>
      </c>
      <c r="I389" t="str">
        <f t="shared" si="31"/>
        <v>COURSE_ACTIVE</v>
      </c>
      <c r="J389" s="4">
        <f t="shared" si="32"/>
        <v>0.3</v>
      </c>
      <c r="K389" t="str">
        <f t="shared" si="33"/>
        <v>NOT REQUIRED</v>
      </c>
      <c r="L389" t="str">
        <f t="shared" si="34"/>
        <v/>
      </c>
    </row>
    <row r="390" spans="1:12" x14ac:dyDescent="0.25">
      <c r="A390" t="s">
        <v>694</v>
      </c>
      <c r="B390" t="s">
        <v>697</v>
      </c>
      <c r="C390">
        <v>4</v>
      </c>
      <c r="D390">
        <v>4</v>
      </c>
      <c r="E390">
        <v>8</v>
      </c>
      <c r="F390" s="2">
        <v>0.5</v>
      </c>
      <c r="G390" t="s">
        <v>243</v>
      </c>
      <c r="H390" t="str">
        <f t="shared" si="30"/>
        <v>PRIMARY_OPTIONAL</v>
      </c>
      <c r="I390" t="str">
        <f t="shared" si="31"/>
        <v>COURSE_ACTIVE</v>
      </c>
      <c r="J390" s="4">
        <f t="shared" si="32"/>
        <v>0.5</v>
      </c>
      <c r="K390" t="str">
        <f t="shared" si="33"/>
        <v>REVIEW</v>
      </c>
      <c r="L390" t="str">
        <f t="shared" si="34"/>
        <v>CHECK</v>
      </c>
    </row>
    <row r="391" spans="1:12" x14ac:dyDescent="0.25">
      <c r="A391" t="s">
        <v>694</v>
      </c>
      <c r="B391" t="s">
        <v>698</v>
      </c>
      <c r="C391">
        <v>8</v>
      </c>
      <c r="D391">
        <v>2</v>
      </c>
      <c r="E391">
        <v>10</v>
      </c>
      <c r="F391" s="2">
        <v>0.2</v>
      </c>
      <c r="G391" t="s">
        <v>294</v>
      </c>
      <c r="H391" t="str">
        <f t="shared" si="30"/>
        <v>OPTIONAL_ONLY</v>
      </c>
      <c r="I391" t="str">
        <f t="shared" si="31"/>
        <v>COURSE_ACTIVE</v>
      </c>
      <c r="J391" s="4">
        <f t="shared" si="32"/>
        <v>0.2</v>
      </c>
      <c r="K391" t="str">
        <f t="shared" si="33"/>
        <v>NOT REQUIRED</v>
      </c>
      <c r="L391" t="str">
        <f t="shared" si="34"/>
        <v/>
      </c>
    </row>
    <row r="392" spans="1:12" x14ac:dyDescent="0.25">
      <c r="A392" t="s">
        <v>694</v>
      </c>
      <c r="B392" t="s">
        <v>699</v>
      </c>
      <c r="C392">
        <v>10</v>
      </c>
      <c r="D392">
        <v>1</v>
      </c>
      <c r="E392">
        <v>11</v>
      </c>
      <c r="F392" s="2">
        <v>9.0999999999999998E-2</v>
      </c>
      <c r="G392" t="s">
        <v>294</v>
      </c>
      <c r="H392" t="str">
        <f t="shared" si="30"/>
        <v>NOT MAJOR</v>
      </c>
      <c r="I392" t="str">
        <f t="shared" si="31"/>
        <v>NOT MAJOR</v>
      </c>
      <c r="J392" s="4">
        <f t="shared" si="32"/>
        <v>9.0999999999999998E-2</v>
      </c>
      <c r="K392" t="str">
        <f t="shared" si="33"/>
        <v>NOT REQUIRED</v>
      </c>
      <c r="L392" t="str">
        <f t="shared" si="34"/>
        <v/>
      </c>
    </row>
    <row r="393" spans="1:12" x14ac:dyDescent="0.25">
      <c r="A393" t="s">
        <v>249</v>
      </c>
      <c r="B393" t="s">
        <v>700</v>
      </c>
      <c r="C393">
        <v>12</v>
      </c>
      <c r="D393">
        <v>1</v>
      </c>
      <c r="E393">
        <v>13</v>
      </c>
      <c r="F393" s="2">
        <v>7.6999999999999999E-2</v>
      </c>
      <c r="G393" t="s">
        <v>294</v>
      </c>
      <c r="H393" t="str">
        <f t="shared" si="30"/>
        <v>PRIMARY_OPTIONAL</v>
      </c>
      <c r="I393" t="str">
        <f t="shared" si="31"/>
        <v>COURSE_ACTIVE</v>
      </c>
      <c r="J393" s="4">
        <f t="shared" si="32"/>
        <v>7.6999999999999999E-2</v>
      </c>
      <c r="K393" t="str">
        <f t="shared" si="33"/>
        <v>NOT REQUIRED</v>
      </c>
      <c r="L393" t="str">
        <f t="shared" si="34"/>
        <v/>
      </c>
    </row>
    <row r="394" spans="1:12" x14ac:dyDescent="0.25">
      <c r="A394" t="s">
        <v>249</v>
      </c>
      <c r="B394" t="s">
        <v>701</v>
      </c>
      <c r="C394">
        <v>87</v>
      </c>
      <c r="D394">
        <v>17</v>
      </c>
      <c r="E394">
        <v>104</v>
      </c>
      <c r="F394" s="2">
        <v>0.16300000000000001</v>
      </c>
      <c r="G394" t="s">
        <v>294</v>
      </c>
      <c r="H394" t="str">
        <f t="shared" si="30"/>
        <v>PRIMARY_OPTIONAL</v>
      </c>
      <c r="I394" t="str">
        <f t="shared" si="31"/>
        <v>COURSE_ACTIVE</v>
      </c>
      <c r="J394" s="4">
        <f t="shared" si="32"/>
        <v>0.16300000000000001</v>
      </c>
      <c r="K394" t="str">
        <f t="shared" si="33"/>
        <v>NOT REQUIRED</v>
      </c>
      <c r="L394" t="str">
        <f t="shared" si="34"/>
        <v/>
      </c>
    </row>
    <row r="395" spans="1:12" x14ac:dyDescent="0.25">
      <c r="A395" t="s">
        <v>249</v>
      </c>
      <c r="B395" t="s">
        <v>702</v>
      </c>
      <c r="C395">
        <v>73</v>
      </c>
      <c r="D395">
        <v>12</v>
      </c>
      <c r="E395">
        <v>85</v>
      </c>
      <c r="F395" s="2">
        <v>0.14099999999999999</v>
      </c>
      <c r="G395" t="s">
        <v>294</v>
      </c>
      <c r="H395" t="str">
        <f t="shared" si="30"/>
        <v>PRIMARY_OPTIONAL</v>
      </c>
      <c r="I395" t="str">
        <f t="shared" si="31"/>
        <v>COURSE_ACTIVE</v>
      </c>
      <c r="J395" s="4">
        <f t="shared" si="32"/>
        <v>0.14099999999999999</v>
      </c>
      <c r="K395" t="str">
        <f t="shared" si="33"/>
        <v>NOT REQUIRED</v>
      </c>
      <c r="L395" t="str">
        <f t="shared" si="34"/>
        <v/>
      </c>
    </row>
    <row r="396" spans="1:12" x14ac:dyDescent="0.25">
      <c r="A396" t="s">
        <v>249</v>
      </c>
      <c r="B396" t="s">
        <v>703</v>
      </c>
      <c r="C396">
        <v>11</v>
      </c>
      <c r="D396">
        <v>1</v>
      </c>
      <c r="E396">
        <v>12</v>
      </c>
      <c r="F396" s="2">
        <v>8.3000000000000004E-2</v>
      </c>
      <c r="G396" t="s">
        <v>294</v>
      </c>
      <c r="H396" t="str">
        <f t="shared" si="30"/>
        <v>PRIMARY_OPTIONAL</v>
      </c>
      <c r="I396" t="str">
        <f t="shared" si="31"/>
        <v>COURSE_ACTIVE</v>
      </c>
      <c r="J396" s="4">
        <f t="shared" si="32"/>
        <v>8.3000000000000004E-2</v>
      </c>
      <c r="K396" t="str">
        <f t="shared" si="33"/>
        <v>NOT REQUIRED</v>
      </c>
      <c r="L396" t="str">
        <f t="shared" si="34"/>
        <v/>
      </c>
    </row>
    <row r="397" spans="1:12" x14ac:dyDescent="0.25">
      <c r="A397" t="s">
        <v>249</v>
      </c>
      <c r="B397" t="s">
        <v>704</v>
      </c>
      <c r="C397">
        <v>3</v>
      </c>
      <c r="D397">
        <v>2</v>
      </c>
      <c r="E397">
        <v>5</v>
      </c>
      <c r="F397" s="2">
        <v>0.4</v>
      </c>
      <c r="G397" t="s">
        <v>243</v>
      </c>
      <c r="H397" t="str">
        <f t="shared" si="30"/>
        <v>PRIMARY_OPTIONAL</v>
      </c>
      <c r="I397" t="str">
        <f t="shared" si="31"/>
        <v>COURSE_ACTIVE</v>
      </c>
      <c r="J397" s="4">
        <f t="shared" si="32"/>
        <v>0.4</v>
      </c>
      <c r="K397" t="str">
        <f t="shared" si="33"/>
        <v>REVIEW</v>
      </c>
      <c r="L397" t="str">
        <f t="shared" si="34"/>
        <v>CHECK</v>
      </c>
    </row>
    <row r="398" spans="1:12" x14ac:dyDescent="0.25">
      <c r="A398" t="s">
        <v>249</v>
      </c>
      <c r="B398" t="s">
        <v>705</v>
      </c>
      <c r="C398">
        <v>1</v>
      </c>
      <c r="D398">
        <v>3</v>
      </c>
      <c r="E398">
        <v>4</v>
      </c>
      <c r="F398" s="2">
        <v>0.75</v>
      </c>
      <c r="G398" t="s">
        <v>243</v>
      </c>
      <c r="H398" t="str">
        <f t="shared" si="30"/>
        <v>PRIMARY_OPTIONAL</v>
      </c>
      <c r="I398" t="str">
        <f t="shared" si="31"/>
        <v>COURSE_ACTIVE</v>
      </c>
      <c r="J398" s="4">
        <f t="shared" si="32"/>
        <v>0.75</v>
      </c>
      <c r="K398" t="str">
        <f t="shared" si="33"/>
        <v>REVIEW</v>
      </c>
      <c r="L398" t="str">
        <f t="shared" si="34"/>
        <v>CHECK</v>
      </c>
    </row>
    <row r="399" spans="1:12" x14ac:dyDescent="0.25">
      <c r="A399" t="s">
        <v>249</v>
      </c>
      <c r="B399" t="s">
        <v>706</v>
      </c>
      <c r="C399">
        <v>6</v>
      </c>
      <c r="D399">
        <v>0</v>
      </c>
      <c r="E399">
        <v>6</v>
      </c>
      <c r="F399" s="2">
        <v>0</v>
      </c>
      <c r="G399" t="s">
        <v>294</v>
      </c>
      <c r="H399" t="str">
        <f t="shared" si="30"/>
        <v>OPTIONAL_ONLY</v>
      </c>
      <c r="I399" t="str">
        <f t="shared" si="31"/>
        <v>COURSE_ACTIVE</v>
      </c>
      <c r="J399" s="4">
        <f t="shared" si="32"/>
        <v>0</v>
      </c>
      <c r="K399" t="str">
        <f t="shared" si="33"/>
        <v>NOT REQUIRED</v>
      </c>
      <c r="L399" t="str">
        <f t="shared" si="34"/>
        <v/>
      </c>
    </row>
    <row r="400" spans="1:12" x14ac:dyDescent="0.25">
      <c r="A400" t="s">
        <v>249</v>
      </c>
      <c r="B400" t="s">
        <v>707</v>
      </c>
      <c r="C400">
        <v>3</v>
      </c>
      <c r="D400">
        <v>0</v>
      </c>
      <c r="E400">
        <v>3</v>
      </c>
      <c r="F400" s="2">
        <v>0</v>
      </c>
      <c r="G400" t="s">
        <v>294</v>
      </c>
      <c r="H400" t="str">
        <f t="shared" si="30"/>
        <v>PRIMARY_OPTIONAL</v>
      </c>
      <c r="I400" t="str">
        <f t="shared" si="31"/>
        <v>COURSE_ACTIVE</v>
      </c>
      <c r="J400" s="4">
        <f t="shared" si="32"/>
        <v>0</v>
      </c>
      <c r="K400" t="str">
        <f t="shared" si="33"/>
        <v>NOT REQUIRED</v>
      </c>
      <c r="L400" t="str">
        <f t="shared" si="34"/>
        <v/>
      </c>
    </row>
    <row r="401" spans="1:12" x14ac:dyDescent="0.25">
      <c r="A401" t="s">
        <v>249</v>
      </c>
      <c r="B401" t="s">
        <v>708</v>
      </c>
      <c r="C401">
        <v>3</v>
      </c>
      <c r="D401">
        <v>0</v>
      </c>
      <c r="E401">
        <v>3</v>
      </c>
      <c r="F401" s="2">
        <v>0</v>
      </c>
      <c r="G401" t="s">
        <v>294</v>
      </c>
      <c r="H401" t="str">
        <f t="shared" si="30"/>
        <v>PRIMARY_OPTIONAL</v>
      </c>
      <c r="I401" t="str">
        <f t="shared" si="31"/>
        <v>COURSE_ACTIVE</v>
      </c>
      <c r="J401" s="4">
        <f t="shared" si="32"/>
        <v>0</v>
      </c>
      <c r="K401" t="str">
        <f t="shared" si="33"/>
        <v>NOT REQUIRED</v>
      </c>
      <c r="L401" t="str">
        <f t="shared" si="34"/>
        <v/>
      </c>
    </row>
    <row r="402" spans="1:12" x14ac:dyDescent="0.25">
      <c r="A402" t="s">
        <v>249</v>
      </c>
      <c r="B402" t="s">
        <v>709</v>
      </c>
      <c r="C402">
        <v>4</v>
      </c>
      <c r="D402">
        <v>1</v>
      </c>
      <c r="E402">
        <v>5</v>
      </c>
      <c r="F402" s="2">
        <v>0.2</v>
      </c>
      <c r="G402" t="s">
        <v>294</v>
      </c>
      <c r="H402" t="str">
        <f t="shared" si="30"/>
        <v>OPTIONAL_ONLY</v>
      </c>
      <c r="I402" t="str">
        <f t="shared" si="31"/>
        <v>COURSE_ACTIVE</v>
      </c>
      <c r="J402" s="4">
        <f t="shared" si="32"/>
        <v>0.2</v>
      </c>
      <c r="K402" t="str">
        <f t="shared" si="33"/>
        <v>NOT REQUIRED</v>
      </c>
      <c r="L402" t="str">
        <f t="shared" si="34"/>
        <v/>
      </c>
    </row>
    <row r="403" spans="1:12" x14ac:dyDescent="0.25">
      <c r="A403" t="s">
        <v>249</v>
      </c>
      <c r="B403" t="s">
        <v>710</v>
      </c>
      <c r="C403">
        <v>3</v>
      </c>
      <c r="D403">
        <v>0</v>
      </c>
      <c r="E403">
        <v>3</v>
      </c>
      <c r="F403" s="2">
        <v>0</v>
      </c>
      <c r="G403" t="s">
        <v>294</v>
      </c>
      <c r="H403" t="str">
        <f t="shared" si="30"/>
        <v>OPTIONAL_ONLY</v>
      </c>
      <c r="I403" t="str">
        <f t="shared" si="31"/>
        <v>COURSE_ACTIVE</v>
      </c>
      <c r="J403" s="4">
        <f t="shared" si="32"/>
        <v>0</v>
      </c>
      <c r="K403" t="str">
        <f t="shared" si="33"/>
        <v>NOT REQUIRED</v>
      </c>
      <c r="L403" t="str">
        <f t="shared" si="34"/>
        <v/>
      </c>
    </row>
    <row r="404" spans="1:12" x14ac:dyDescent="0.25">
      <c r="A404" t="s">
        <v>249</v>
      </c>
      <c r="B404" t="s">
        <v>711</v>
      </c>
      <c r="C404">
        <v>0</v>
      </c>
      <c r="D404">
        <v>1</v>
      </c>
      <c r="E404">
        <v>1</v>
      </c>
      <c r="F404" s="2">
        <v>1</v>
      </c>
      <c r="G404" t="s">
        <v>243</v>
      </c>
      <c r="H404" t="str">
        <f t="shared" si="30"/>
        <v>OPTIONAL_ONLY</v>
      </c>
      <c r="I404" t="str">
        <f t="shared" si="31"/>
        <v>NOT OFFERED</v>
      </c>
      <c r="J404" s="4">
        <f t="shared" si="32"/>
        <v>1</v>
      </c>
      <c r="K404" t="str">
        <f t="shared" si="33"/>
        <v>REVIEW</v>
      </c>
      <c r="L404" t="str">
        <f t="shared" si="34"/>
        <v>CHECK</v>
      </c>
    </row>
    <row r="405" spans="1:12" x14ac:dyDescent="0.25">
      <c r="A405" t="s">
        <v>249</v>
      </c>
      <c r="B405" t="s">
        <v>712</v>
      </c>
      <c r="C405">
        <v>10</v>
      </c>
      <c r="D405">
        <v>2</v>
      </c>
      <c r="E405">
        <v>12</v>
      </c>
      <c r="F405" s="2">
        <v>0.16700000000000001</v>
      </c>
      <c r="G405" t="s">
        <v>294</v>
      </c>
      <c r="H405" t="str">
        <f t="shared" si="30"/>
        <v>PRIMARY_OPTIONAL</v>
      </c>
      <c r="I405" t="str">
        <f t="shared" si="31"/>
        <v>COURSE_ACTIVE</v>
      </c>
      <c r="J405" s="4">
        <f t="shared" si="32"/>
        <v>0.16700000000000001</v>
      </c>
      <c r="K405" t="str">
        <f t="shared" si="33"/>
        <v>NOT REQUIRED</v>
      </c>
      <c r="L405" t="str">
        <f t="shared" si="34"/>
        <v/>
      </c>
    </row>
    <row r="406" spans="1:12" x14ac:dyDescent="0.25">
      <c r="A406" t="s">
        <v>249</v>
      </c>
      <c r="B406" t="s">
        <v>713</v>
      </c>
      <c r="C406">
        <v>6</v>
      </c>
      <c r="D406">
        <v>0</v>
      </c>
      <c r="E406">
        <v>6</v>
      </c>
      <c r="F406" s="2">
        <v>0</v>
      </c>
      <c r="G406" t="s">
        <v>294</v>
      </c>
      <c r="H406" t="str">
        <f t="shared" si="30"/>
        <v>OPTIONAL_ONLY</v>
      </c>
      <c r="I406" t="str">
        <f t="shared" si="31"/>
        <v>COURSE_ACTIVE</v>
      </c>
      <c r="J406" s="4">
        <f t="shared" si="32"/>
        <v>0</v>
      </c>
      <c r="K406" t="str">
        <f t="shared" si="33"/>
        <v>NOT REQUIRED</v>
      </c>
      <c r="L406" t="str">
        <f t="shared" si="34"/>
        <v/>
      </c>
    </row>
    <row r="407" spans="1:12" x14ac:dyDescent="0.25">
      <c r="A407" t="s">
        <v>249</v>
      </c>
      <c r="B407" t="s">
        <v>714</v>
      </c>
      <c r="C407">
        <v>6</v>
      </c>
      <c r="D407">
        <v>0</v>
      </c>
      <c r="E407">
        <v>6</v>
      </c>
      <c r="F407" s="2">
        <v>0</v>
      </c>
      <c r="G407" t="s">
        <v>294</v>
      </c>
      <c r="H407" t="str">
        <f t="shared" si="30"/>
        <v>OPTIONAL_ONLY</v>
      </c>
      <c r="I407" t="str">
        <f t="shared" si="31"/>
        <v>COURSE_ACTIVE</v>
      </c>
      <c r="J407" s="4">
        <f t="shared" si="32"/>
        <v>0</v>
      </c>
      <c r="K407" t="str">
        <f t="shared" si="33"/>
        <v>NOT REQUIRED</v>
      </c>
      <c r="L407" t="str">
        <f t="shared" si="34"/>
        <v/>
      </c>
    </row>
    <row r="408" spans="1:12" x14ac:dyDescent="0.25">
      <c r="A408" t="s">
        <v>715</v>
      </c>
      <c r="B408" t="s">
        <v>716</v>
      </c>
      <c r="C408">
        <v>3</v>
      </c>
      <c r="D408">
        <v>0</v>
      </c>
      <c r="E408">
        <v>3</v>
      </c>
      <c r="F408" s="2">
        <v>0</v>
      </c>
      <c r="G408" t="s">
        <v>294</v>
      </c>
      <c r="H408" t="str">
        <f t="shared" si="30"/>
        <v>NOT MAJOR</v>
      </c>
      <c r="I408" t="str">
        <f t="shared" si="31"/>
        <v>NOT MAJOR</v>
      </c>
      <c r="J408" s="4">
        <f t="shared" si="32"/>
        <v>0</v>
      </c>
      <c r="K408" t="str">
        <f t="shared" si="33"/>
        <v>NOT REQUIRED</v>
      </c>
      <c r="L408" t="str">
        <f t="shared" si="34"/>
        <v/>
      </c>
    </row>
    <row r="409" spans="1:12" x14ac:dyDescent="0.25">
      <c r="A409" t="s">
        <v>715</v>
      </c>
      <c r="B409" t="s">
        <v>717</v>
      </c>
      <c r="C409">
        <v>3</v>
      </c>
      <c r="D409">
        <v>0</v>
      </c>
      <c r="E409">
        <v>3</v>
      </c>
      <c r="F409" s="2">
        <v>0</v>
      </c>
      <c r="G409" t="s">
        <v>294</v>
      </c>
      <c r="H409" t="str">
        <f t="shared" si="30"/>
        <v>NOT MAJOR</v>
      </c>
      <c r="I409" t="str">
        <f t="shared" si="31"/>
        <v>NOT MAJOR</v>
      </c>
      <c r="J409" s="4">
        <f t="shared" si="32"/>
        <v>0</v>
      </c>
      <c r="K409" t="str">
        <f t="shared" si="33"/>
        <v>NOT REQUIRED</v>
      </c>
      <c r="L409" t="str">
        <f t="shared" si="34"/>
        <v/>
      </c>
    </row>
    <row r="410" spans="1:12" x14ac:dyDescent="0.25">
      <c r="A410" t="s">
        <v>718</v>
      </c>
      <c r="B410" t="s">
        <v>719</v>
      </c>
      <c r="C410">
        <v>9</v>
      </c>
      <c r="D410">
        <v>1</v>
      </c>
      <c r="E410">
        <v>10</v>
      </c>
      <c r="F410" s="2">
        <v>0.1</v>
      </c>
      <c r="G410" t="s">
        <v>294</v>
      </c>
      <c r="H410" t="str">
        <f t="shared" si="30"/>
        <v>NOT MAJOR</v>
      </c>
      <c r="I410" t="str">
        <f t="shared" si="31"/>
        <v>NOT MAJOR</v>
      </c>
      <c r="J410" s="4">
        <f t="shared" si="32"/>
        <v>0.1</v>
      </c>
      <c r="K410" t="str">
        <f t="shared" si="33"/>
        <v>NOT REQUIRED</v>
      </c>
      <c r="L410" t="str">
        <f t="shared" si="34"/>
        <v/>
      </c>
    </row>
    <row r="411" spans="1:12" x14ac:dyDescent="0.25">
      <c r="A411" t="s">
        <v>718</v>
      </c>
      <c r="B411" t="s">
        <v>720</v>
      </c>
      <c r="C411">
        <v>19</v>
      </c>
      <c r="D411">
        <v>0</v>
      </c>
      <c r="E411">
        <v>19</v>
      </c>
      <c r="F411" s="2">
        <v>0</v>
      </c>
      <c r="G411" t="s">
        <v>294</v>
      </c>
      <c r="H411" t="str">
        <f t="shared" si="30"/>
        <v>NOT MAJOR</v>
      </c>
      <c r="I411" t="str">
        <f t="shared" si="31"/>
        <v>NOT MAJOR</v>
      </c>
      <c r="J411" s="4">
        <f t="shared" si="32"/>
        <v>0</v>
      </c>
      <c r="K411" t="str">
        <f t="shared" si="33"/>
        <v>NOT REQUIRED</v>
      </c>
      <c r="L411" t="str">
        <f t="shared" si="34"/>
        <v/>
      </c>
    </row>
    <row r="412" spans="1:12" x14ac:dyDescent="0.25">
      <c r="A412" t="s">
        <v>721</v>
      </c>
      <c r="B412" t="s">
        <v>722</v>
      </c>
      <c r="C412">
        <v>3</v>
      </c>
      <c r="D412">
        <v>3</v>
      </c>
      <c r="E412">
        <v>6</v>
      </c>
      <c r="F412" s="2">
        <v>0.5</v>
      </c>
      <c r="G412" t="s">
        <v>243</v>
      </c>
      <c r="H412" t="str">
        <f t="shared" si="30"/>
        <v>OPTIONAL_ONLY</v>
      </c>
      <c r="I412" t="str">
        <f t="shared" si="31"/>
        <v>COURSE_ACTIVE</v>
      </c>
      <c r="J412" s="4">
        <f t="shared" si="32"/>
        <v>0.5</v>
      </c>
      <c r="K412" t="str">
        <f t="shared" si="33"/>
        <v>REVIEW</v>
      </c>
      <c r="L412" t="str">
        <f t="shared" si="34"/>
        <v>CHECK</v>
      </c>
    </row>
    <row r="413" spans="1:12" x14ac:dyDescent="0.25">
      <c r="A413" t="s">
        <v>721</v>
      </c>
      <c r="B413" t="s">
        <v>723</v>
      </c>
      <c r="C413">
        <v>1</v>
      </c>
      <c r="D413">
        <v>2</v>
      </c>
      <c r="E413">
        <v>3</v>
      </c>
      <c r="F413" s="2">
        <v>0.66700000000000004</v>
      </c>
      <c r="G413" t="s">
        <v>243</v>
      </c>
      <c r="H413" t="str">
        <f t="shared" si="30"/>
        <v>OPTIONAL_ONLY</v>
      </c>
      <c r="I413" t="str">
        <f t="shared" si="31"/>
        <v>COURSE_ACTIVE</v>
      </c>
      <c r="J413" s="4">
        <f t="shared" si="32"/>
        <v>0.66700000000000004</v>
      </c>
      <c r="K413" t="str">
        <f t="shared" si="33"/>
        <v>REVIEW</v>
      </c>
      <c r="L413" t="str">
        <f t="shared" si="34"/>
        <v>CHECK</v>
      </c>
    </row>
    <row r="414" spans="1:12" x14ac:dyDescent="0.25">
      <c r="A414" t="s">
        <v>724</v>
      </c>
      <c r="B414" t="s">
        <v>725</v>
      </c>
      <c r="C414">
        <v>15</v>
      </c>
      <c r="D414">
        <v>10</v>
      </c>
      <c r="E414">
        <v>26</v>
      </c>
      <c r="F414" s="2">
        <v>0.38500000000000001</v>
      </c>
      <c r="G414" t="s">
        <v>294</v>
      </c>
      <c r="H414" t="str">
        <f t="shared" si="30"/>
        <v>OPTIONAL_ONLY</v>
      </c>
      <c r="I414" t="str">
        <f t="shared" si="31"/>
        <v>COURSE_ACTIVE</v>
      </c>
      <c r="J414" s="4">
        <f t="shared" si="32"/>
        <v>0.38500000000000001</v>
      </c>
      <c r="K414" t="str">
        <f t="shared" si="33"/>
        <v>NOT REQUIRED</v>
      </c>
      <c r="L414" t="str">
        <f t="shared" si="34"/>
        <v/>
      </c>
    </row>
    <row r="415" spans="1:12" x14ac:dyDescent="0.25">
      <c r="A415" t="s">
        <v>724</v>
      </c>
      <c r="B415" t="s">
        <v>726</v>
      </c>
      <c r="C415">
        <v>3</v>
      </c>
      <c r="D415">
        <v>1</v>
      </c>
      <c r="E415">
        <v>4</v>
      </c>
      <c r="F415" s="2">
        <v>0.25</v>
      </c>
      <c r="G415" t="s">
        <v>294</v>
      </c>
      <c r="H415" t="str">
        <f t="shared" si="30"/>
        <v>OPTIONAL_ONLY</v>
      </c>
      <c r="I415" t="str">
        <f t="shared" si="31"/>
        <v>COURSE_ACTIVE</v>
      </c>
      <c r="J415" s="4">
        <f t="shared" si="32"/>
        <v>0.25</v>
      </c>
      <c r="K415" t="str">
        <f t="shared" si="33"/>
        <v>NOT REQUIRED</v>
      </c>
      <c r="L415" t="str">
        <f t="shared" si="34"/>
        <v/>
      </c>
    </row>
    <row r="416" spans="1:12" x14ac:dyDescent="0.25">
      <c r="A416" t="s">
        <v>724</v>
      </c>
      <c r="B416" t="s">
        <v>727</v>
      </c>
      <c r="C416">
        <v>3</v>
      </c>
      <c r="D416">
        <v>0</v>
      </c>
      <c r="E416">
        <v>3</v>
      </c>
      <c r="F416" s="2">
        <v>0</v>
      </c>
      <c r="G416" t="s">
        <v>294</v>
      </c>
      <c r="H416" t="str">
        <f t="shared" si="30"/>
        <v>OPTIONAL_ONLY</v>
      </c>
      <c r="I416" t="str">
        <f t="shared" si="31"/>
        <v>COURSE_ACTIVE</v>
      </c>
      <c r="J416" s="4">
        <f t="shared" si="32"/>
        <v>0</v>
      </c>
      <c r="K416" t="str">
        <f t="shared" si="33"/>
        <v>NOT REQUIRED</v>
      </c>
      <c r="L416" t="str">
        <f t="shared" si="34"/>
        <v/>
      </c>
    </row>
    <row r="417" spans="1:12" x14ac:dyDescent="0.25">
      <c r="A417" t="s">
        <v>724</v>
      </c>
      <c r="B417" t="s">
        <v>728</v>
      </c>
      <c r="C417">
        <v>3</v>
      </c>
      <c r="D417">
        <v>0</v>
      </c>
      <c r="E417">
        <v>3</v>
      </c>
      <c r="F417" s="2">
        <v>0</v>
      </c>
      <c r="G417" t="s">
        <v>294</v>
      </c>
      <c r="H417" t="str">
        <f t="shared" si="30"/>
        <v>OPTIONAL_ONLY</v>
      </c>
      <c r="I417" t="str">
        <f t="shared" si="31"/>
        <v>COURSE_ACTIVE</v>
      </c>
      <c r="J417" s="4">
        <f t="shared" si="32"/>
        <v>0</v>
      </c>
      <c r="K417" t="str">
        <f t="shared" si="33"/>
        <v>NOT REQUIRED</v>
      </c>
      <c r="L417" t="str">
        <f t="shared" si="34"/>
        <v/>
      </c>
    </row>
    <row r="418" spans="1:12" x14ac:dyDescent="0.25">
      <c r="A418" t="s">
        <v>729</v>
      </c>
      <c r="B418" t="s">
        <v>730</v>
      </c>
      <c r="C418">
        <v>7</v>
      </c>
      <c r="D418">
        <v>3</v>
      </c>
      <c r="E418">
        <v>10</v>
      </c>
      <c r="F418" s="2">
        <v>0.3</v>
      </c>
      <c r="G418" t="s">
        <v>294</v>
      </c>
      <c r="H418" t="str">
        <f t="shared" si="30"/>
        <v>NOT MAJOR</v>
      </c>
      <c r="I418" t="str">
        <f t="shared" si="31"/>
        <v>NOT MAJOR</v>
      </c>
      <c r="J418" s="4">
        <f t="shared" si="32"/>
        <v>0.3</v>
      </c>
      <c r="K418" t="str">
        <f t="shared" si="33"/>
        <v>NOT REQUIRED</v>
      </c>
      <c r="L418" t="str">
        <f t="shared" si="34"/>
        <v/>
      </c>
    </row>
    <row r="419" spans="1:12" x14ac:dyDescent="0.25">
      <c r="A419" t="s">
        <v>729</v>
      </c>
      <c r="B419" t="s">
        <v>731</v>
      </c>
      <c r="C419">
        <v>2</v>
      </c>
      <c r="D419">
        <v>2</v>
      </c>
      <c r="E419">
        <v>4</v>
      </c>
      <c r="F419" s="2">
        <v>0.5</v>
      </c>
      <c r="G419" t="s">
        <v>243</v>
      </c>
      <c r="H419" t="str">
        <f t="shared" si="30"/>
        <v>NOT MAJOR</v>
      </c>
      <c r="I419" t="str">
        <f t="shared" si="31"/>
        <v>NOT MAJOR</v>
      </c>
      <c r="J419" s="4">
        <f t="shared" si="32"/>
        <v>0.5</v>
      </c>
      <c r="K419" t="str">
        <f t="shared" si="33"/>
        <v>REVIEW</v>
      </c>
      <c r="L419" t="str">
        <f t="shared" si="34"/>
        <v/>
      </c>
    </row>
    <row r="420" spans="1:12" x14ac:dyDescent="0.25">
      <c r="A420" t="s">
        <v>729</v>
      </c>
      <c r="B420" t="s">
        <v>732</v>
      </c>
      <c r="C420">
        <v>2</v>
      </c>
      <c r="D420">
        <v>1</v>
      </c>
      <c r="E420">
        <v>3</v>
      </c>
      <c r="F420" s="2">
        <v>0.33300000000000002</v>
      </c>
      <c r="G420" t="s">
        <v>294</v>
      </c>
      <c r="H420" t="str">
        <f t="shared" si="30"/>
        <v>NOT MAJOR</v>
      </c>
      <c r="I420" t="str">
        <f t="shared" si="31"/>
        <v>NOT MAJOR</v>
      </c>
      <c r="J420" s="4">
        <f t="shared" si="32"/>
        <v>0.33300000000000002</v>
      </c>
      <c r="K420" t="str">
        <f t="shared" si="33"/>
        <v>NOT REQUIRED</v>
      </c>
      <c r="L420" t="str">
        <f t="shared" si="34"/>
        <v/>
      </c>
    </row>
    <row r="421" spans="1:12" x14ac:dyDescent="0.25">
      <c r="A421" t="s">
        <v>276</v>
      </c>
      <c r="B421" t="s">
        <v>733</v>
      </c>
      <c r="C421">
        <v>4</v>
      </c>
      <c r="D421">
        <v>1</v>
      </c>
      <c r="E421">
        <v>5</v>
      </c>
      <c r="F421" s="2">
        <v>0.2</v>
      </c>
      <c r="G421" t="s">
        <v>294</v>
      </c>
      <c r="H421" t="str">
        <f t="shared" si="30"/>
        <v>OPTIONAL_ONLY</v>
      </c>
      <c r="I421" t="str">
        <f t="shared" si="31"/>
        <v>COURSE_ACTIVE</v>
      </c>
      <c r="J421" s="4">
        <f t="shared" si="32"/>
        <v>0.2</v>
      </c>
      <c r="K421" t="str">
        <f t="shared" si="33"/>
        <v>NOT REQUIRED</v>
      </c>
      <c r="L421" t="str">
        <f t="shared" si="34"/>
        <v/>
      </c>
    </row>
    <row r="422" spans="1:12" x14ac:dyDescent="0.25">
      <c r="A422" t="s">
        <v>276</v>
      </c>
      <c r="B422" t="s">
        <v>734</v>
      </c>
      <c r="C422">
        <v>2</v>
      </c>
      <c r="D422">
        <v>3</v>
      </c>
      <c r="E422">
        <v>5</v>
      </c>
      <c r="F422" s="2">
        <v>0.6</v>
      </c>
      <c r="G422" t="s">
        <v>243</v>
      </c>
      <c r="H422" t="str">
        <f t="shared" si="30"/>
        <v>NOT MAJOR</v>
      </c>
      <c r="I422" t="str">
        <f t="shared" si="31"/>
        <v>NOT MAJOR</v>
      </c>
      <c r="J422" s="4">
        <f t="shared" si="32"/>
        <v>0.6</v>
      </c>
      <c r="K422" t="str">
        <f t="shared" si="33"/>
        <v>REVIEW</v>
      </c>
      <c r="L422" t="str">
        <f t="shared" si="34"/>
        <v/>
      </c>
    </row>
    <row r="423" spans="1:12" x14ac:dyDescent="0.25">
      <c r="A423" t="s">
        <v>276</v>
      </c>
      <c r="B423" t="s">
        <v>735</v>
      </c>
      <c r="C423">
        <v>1</v>
      </c>
      <c r="D423">
        <v>4</v>
      </c>
      <c r="E423">
        <v>5</v>
      </c>
      <c r="F423" s="2">
        <v>0.8</v>
      </c>
      <c r="G423" t="s">
        <v>243</v>
      </c>
      <c r="H423" t="str">
        <f t="shared" si="30"/>
        <v>NOT MAJOR</v>
      </c>
      <c r="I423" t="str">
        <f t="shared" si="31"/>
        <v>NOT MAJOR</v>
      </c>
      <c r="J423" s="4">
        <f t="shared" si="32"/>
        <v>0.8</v>
      </c>
      <c r="K423" t="str">
        <f t="shared" si="33"/>
        <v>REVIEW</v>
      </c>
      <c r="L423" t="str">
        <f t="shared" si="34"/>
        <v/>
      </c>
    </row>
    <row r="424" spans="1:12" x14ac:dyDescent="0.25">
      <c r="A424" t="s">
        <v>276</v>
      </c>
      <c r="B424" t="s">
        <v>736</v>
      </c>
      <c r="C424">
        <v>10</v>
      </c>
      <c r="D424">
        <v>3</v>
      </c>
      <c r="E424">
        <v>13</v>
      </c>
      <c r="F424" s="2">
        <v>0.23100000000000001</v>
      </c>
      <c r="G424" t="s">
        <v>294</v>
      </c>
      <c r="H424" t="str">
        <f t="shared" si="30"/>
        <v>PRIMARY_OPTIONAL</v>
      </c>
      <c r="I424" t="str">
        <f t="shared" si="31"/>
        <v>COURSE_ACTIVE</v>
      </c>
      <c r="J424" s="4">
        <f t="shared" si="32"/>
        <v>0.23100000000000001</v>
      </c>
      <c r="K424" t="str">
        <f t="shared" si="33"/>
        <v>NOT REQUIRED</v>
      </c>
      <c r="L424" t="str">
        <f t="shared" si="34"/>
        <v/>
      </c>
    </row>
    <row r="425" spans="1:12" x14ac:dyDescent="0.25">
      <c r="A425" t="s">
        <v>276</v>
      </c>
      <c r="B425" t="s">
        <v>737</v>
      </c>
      <c r="C425">
        <v>54</v>
      </c>
      <c r="D425">
        <v>19</v>
      </c>
      <c r="E425">
        <v>74</v>
      </c>
      <c r="F425" s="2">
        <v>0.25700000000000001</v>
      </c>
      <c r="G425" t="s">
        <v>294</v>
      </c>
      <c r="H425" t="str">
        <f t="shared" si="30"/>
        <v>OPTIONAL_ONLY</v>
      </c>
      <c r="I425" t="str">
        <f t="shared" si="31"/>
        <v>COURSE_ACTIVE</v>
      </c>
      <c r="J425" s="4">
        <f t="shared" si="32"/>
        <v>0.25700000000000001</v>
      </c>
      <c r="K425" t="str">
        <f t="shared" si="33"/>
        <v>NOT REQUIRED</v>
      </c>
      <c r="L425" t="str">
        <f t="shared" si="34"/>
        <v/>
      </c>
    </row>
    <row r="426" spans="1:12" x14ac:dyDescent="0.25">
      <c r="A426" t="s">
        <v>276</v>
      </c>
      <c r="B426" t="s">
        <v>738</v>
      </c>
      <c r="C426">
        <v>87</v>
      </c>
      <c r="D426">
        <v>12</v>
      </c>
      <c r="E426">
        <v>99</v>
      </c>
      <c r="F426" s="2">
        <v>0.121</v>
      </c>
      <c r="G426" t="s">
        <v>294</v>
      </c>
      <c r="H426" t="str">
        <f t="shared" si="30"/>
        <v>NOT MAJOR</v>
      </c>
      <c r="I426" t="str">
        <f t="shared" si="31"/>
        <v>NOT MAJOR</v>
      </c>
      <c r="J426" s="4">
        <f t="shared" si="32"/>
        <v>0.121</v>
      </c>
      <c r="K426" t="str">
        <f t="shared" si="33"/>
        <v>NOT REQUIRED</v>
      </c>
      <c r="L426" t="str">
        <f t="shared" si="34"/>
        <v/>
      </c>
    </row>
    <row r="427" spans="1:12" x14ac:dyDescent="0.25">
      <c r="A427" t="s">
        <v>276</v>
      </c>
      <c r="B427" t="s">
        <v>739</v>
      </c>
      <c r="C427">
        <v>87</v>
      </c>
      <c r="D427">
        <v>10</v>
      </c>
      <c r="E427">
        <v>97</v>
      </c>
      <c r="F427" s="2">
        <v>0.10299999999999999</v>
      </c>
      <c r="G427" t="s">
        <v>294</v>
      </c>
      <c r="H427" t="str">
        <f t="shared" si="30"/>
        <v>NOT MAJOR</v>
      </c>
      <c r="I427" t="str">
        <f t="shared" si="31"/>
        <v>NOT MAJOR</v>
      </c>
      <c r="J427" s="4">
        <f t="shared" si="32"/>
        <v>0.10299999999999999</v>
      </c>
      <c r="K427" t="str">
        <f t="shared" si="33"/>
        <v>NOT REQUIRED</v>
      </c>
      <c r="L427" t="str">
        <f t="shared" si="34"/>
        <v/>
      </c>
    </row>
    <row r="428" spans="1:12" x14ac:dyDescent="0.25">
      <c r="A428" t="s">
        <v>276</v>
      </c>
      <c r="B428" t="s">
        <v>740</v>
      </c>
      <c r="C428">
        <v>87</v>
      </c>
      <c r="D428">
        <v>10</v>
      </c>
      <c r="E428">
        <v>97</v>
      </c>
      <c r="F428" s="2">
        <v>0.10299999999999999</v>
      </c>
      <c r="G428" t="s">
        <v>294</v>
      </c>
      <c r="H428" t="str">
        <f t="shared" si="30"/>
        <v>NOT MAJOR</v>
      </c>
      <c r="I428" t="str">
        <f t="shared" si="31"/>
        <v>NOT MAJOR</v>
      </c>
      <c r="J428" s="4">
        <f t="shared" si="32"/>
        <v>0.10299999999999999</v>
      </c>
      <c r="K428" t="str">
        <f t="shared" si="33"/>
        <v>NOT REQUIRED</v>
      </c>
      <c r="L428" t="str">
        <f t="shared" si="34"/>
        <v/>
      </c>
    </row>
    <row r="429" spans="1:12" x14ac:dyDescent="0.25">
      <c r="A429" t="s">
        <v>276</v>
      </c>
      <c r="B429" t="s">
        <v>741</v>
      </c>
      <c r="C429">
        <v>87</v>
      </c>
      <c r="D429">
        <v>13</v>
      </c>
      <c r="E429">
        <v>100</v>
      </c>
      <c r="F429" s="2">
        <v>0.13</v>
      </c>
      <c r="G429" t="s">
        <v>294</v>
      </c>
      <c r="H429" t="str">
        <f t="shared" si="30"/>
        <v>NOT MAJOR</v>
      </c>
      <c r="I429" t="str">
        <f t="shared" si="31"/>
        <v>NOT MAJOR</v>
      </c>
      <c r="J429" s="4">
        <f t="shared" si="32"/>
        <v>0.13</v>
      </c>
      <c r="K429" t="str">
        <f t="shared" si="33"/>
        <v>NOT REQUIRED</v>
      </c>
      <c r="L429" t="str">
        <f t="shared" si="34"/>
        <v/>
      </c>
    </row>
    <row r="430" spans="1:12" x14ac:dyDescent="0.25">
      <c r="A430" t="s">
        <v>276</v>
      </c>
      <c r="B430" t="s">
        <v>742</v>
      </c>
      <c r="C430">
        <v>97</v>
      </c>
      <c r="D430">
        <v>35</v>
      </c>
      <c r="E430">
        <v>134</v>
      </c>
      <c r="F430" s="2">
        <v>0.26100000000000001</v>
      </c>
      <c r="G430" t="s">
        <v>294</v>
      </c>
      <c r="H430" t="str">
        <f t="shared" si="30"/>
        <v>OPTIONAL_ONLY</v>
      </c>
      <c r="I430" t="str">
        <f t="shared" si="31"/>
        <v>COURSE_ACTIVE</v>
      </c>
      <c r="J430" s="4">
        <f t="shared" si="32"/>
        <v>0.26100000000000001</v>
      </c>
      <c r="K430" t="str">
        <f t="shared" si="33"/>
        <v>NOT REQUIRED</v>
      </c>
      <c r="L430" t="str">
        <f t="shared" si="34"/>
        <v/>
      </c>
    </row>
    <row r="431" spans="1:12" x14ac:dyDescent="0.25">
      <c r="A431" t="s">
        <v>276</v>
      </c>
      <c r="B431" t="s">
        <v>743</v>
      </c>
      <c r="C431">
        <v>86</v>
      </c>
      <c r="D431">
        <v>10</v>
      </c>
      <c r="E431">
        <v>97</v>
      </c>
      <c r="F431" s="2">
        <v>0.10299999999999999</v>
      </c>
      <c r="G431" t="s">
        <v>294</v>
      </c>
      <c r="H431" t="str">
        <f t="shared" si="30"/>
        <v>NOT MAJOR</v>
      </c>
      <c r="I431" t="str">
        <f t="shared" si="31"/>
        <v>NOT MAJOR</v>
      </c>
      <c r="J431" s="4">
        <f t="shared" si="32"/>
        <v>0.10299999999999999</v>
      </c>
      <c r="K431" t="str">
        <f t="shared" si="33"/>
        <v>NOT REQUIRED</v>
      </c>
      <c r="L431" t="str">
        <f t="shared" si="34"/>
        <v/>
      </c>
    </row>
    <row r="432" spans="1:12" x14ac:dyDescent="0.25">
      <c r="A432" t="s">
        <v>276</v>
      </c>
      <c r="B432" t="s">
        <v>744</v>
      </c>
      <c r="C432">
        <v>86</v>
      </c>
      <c r="D432">
        <v>9</v>
      </c>
      <c r="E432">
        <v>95</v>
      </c>
      <c r="F432" s="2">
        <v>9.5000000000000001E-2</v>
      </c>
      <c r="G432" t="s">
        <v>294</v>
      </c>
      <c r="H432" t="str">
        <f t="shared" si="30"/>
        <v>NOT MAJOR</v>
      </c>
      <c r="I432" t="str">
        <f t="shared" si="31"/>
        <v>NOT MAJOR</v>
      </c>
      <c r="J432" s="4">
        <f t="shared" si="32"/>
        <v>9.5000000000000001E-2</v>
      </c>
      <c r="K432" t="str">
        <f t="shared" si="33"/>
        <v>NOT REQUIRED</v>
      </c>
      <c r="L432" t="str">
        <f t="shared" si="34"/>
        <v/>
      </c>
    </row>
    <row r="433" spans="1:12" x14ac:dyDescent="0.25">
      <c r="A433" t="s">
        <v>276</v>
      </c>
      <c r="B433" t="s">
        <v>745</v>
      </c>
      <c r="C433">
        <v>86</v>
      </c>
      <c r="D433">
        <v>9</v>
      </c>
      <c r="E433">
        <v>95</v>
      </c>
      <c r="F433" s="2">
        <v>9.5000000000000001E-2</v>
      </c>
      <c r="G433" t="s">
        <v>294</v>
      </c>
      <c r="H433" t="str">
        <f t="shared" si="30"/>
        <v>NOT MAJOR</v>
      </c>
      <c r="I433" t="str">
        <f t="shared" si="31"/>
        <v>NOT MAJOR</v>
      </c>
      <c r="J433" s="4">
        <f t="shared" si="32"/>
        <v>9.5000000000000001E-2</v>
      </c>
      <c r="K433" t="str">
        <f t="shared" si="33"/>
        <v>NOT REQUIRED</v>
      </c>
      <c r="L433" t="str">
        <f t="shared" si="34"/>
        <v/>
      </c>
    </row>
    <row r="434" spans="1:12" x14ac:dyDescent="0.25">
      <c r="A434" t="s">
        <v>276</v>
      </c>
      <c r="B434" t="s">
        <v>746</v>
      </c>
      <c r="C434">
        <v>86</v>
      </c>
      <c r="D434">
        <v>9</v>
      </c>
      <c r="E434">
        <v>95</v>
      </c>
      <c r="F434" s="2">
        <v>9.5000000000000001E-2</v>
      </c>
      <c r="G434" t="s">
        <v>294</v>
      </c>
      <c r="H434" t="str">
        <f t="shared" si="30"/>
        <v>NOT MAJOR</v>
      </c>
      <c r="I434" t="str">
        <f t="shared" si="31"/>
        <v>NOT MAJOR</v>
      </c>
      <c r="J434" s="4">
        <f t="shared" si="32"/>
        <v>9.5000000000000001E-2</v>
      </c>
      <c r="K434" t="str">
        <f t="shared" si="33"/>
        <v>NOT REQUIRED</v>
      </c>
      <c r="L434" t="str">
        <f t="shared" si="34"/>
        <v/>
      </c>
    </row>
    <row r="435" spans="1:12" x14ac:dyDescent="0.25">
      <c r="A435" t="s">
        <v>276</v>
      </c>
      <c r="B435" t="s">
        <v>747</v>
      </c>
      <c r="C435">
        <v>140</v>
      </c>
      <c r="D435">
        <v>24</v>
      </c>
      <c r="E435">
        <v>165</v>
      </c>
      <c r="F435" s="2">
        <v>0.14499999999999999</v>
      </c>
      <c r="G435" t="s">
        <v>294</v>
      </c>
      <c r="H435" t="str">
        <f t="shared" si="30"/>
        <v>PRIMARY_OPTIONAL</v>
      </c>
      <c r="I435" t="str">
        <f t="shared" si="31"/>
        <v>COURSE_ACTIVE</v>
      </c>
      <c r="J435" s="4">
        <f t="shared" si="32"/>
        <v>0.14499999999999999</v>
      </c>
      <c r="K435" t="str">
        <f t="shared" si="33"/>
        <v>NOT REQUIRED</v>
      </c>
      <c r="L435" t="str">
        <f t="shared" si="34"/>
        <v/>
      </c>
    </row>
    <row r="436" spans="1:12" x14ac:dyDescent="0.25">
      <c r="A436" t="s">
        <v>276</v>
      </c>
      <c r="B436" t="s">
        <v>748</v>
      </c>
      <c r="C436">
        <v>3</v>
      </c>
      <c r="D436">
        <v>0</v>
      </c>
      <c r="E436">
        <v>3</v>
      </c>
      <c r="F436" s="2">
        <v>0</v>
      </c>
      <c r="G436" t="s">
        <v>294</v>
      </c>
      <c r="H436" t="str">
        <f t="shared" si="30"/>
        <v>OPTIONAL_ONLY</v>
      </c>
      <c r="I436" t="str">
        <f t="shared" si="31"/>
        <v>COURSE_ACTIVE</v>
      </c>
      <c r="J436" s="4">
        <f t="shared" si="32"/>
        <v>0</v>
      </c>
      <c r="K436" t="str">
        <f t="shared" si="33"/>
        <v>NOT REQUIRED</v>
      </c>
      <c r="L436" t="str">
        <f t="shared" si="34"/>
        <v/>
      </c>
    </row>
    <row r="437" spans="1:12" x14ac:dyDescent="0.25">
      <c r="A437" t="s">
        <v>276</v>
      </c>
      <c r="B437" t="s">
        <v>749</v>
      </c>
      <c r="C437">
        <v>0</v>
      </c>
      <c r="D437">
        <v>1</v>
      </c>
      <c r="E437">
        <v>1</v>
      </c>
      <c r="F437" s="2">
        <v>1</v>
      </c>
      <c r="G437" t="s">
        <v>243</v>
      </c>
      <c r="H437" t="str">
        <f t="shared" si="30"/>
        <v>OPTIONAL_ONLY</v>
      </c>
      <c r="I437" t="str">
        <f t="shared" si="31"/>
        <v>NOT OFFERED</v>
      </c>
      <c r="J437" s="4">
        <f t="shared" si="32"/>
        <v>1</v>
      </c>
      <c r="K437" t="str">
        <f t="shared" si="33"/>
        <v>REVIEW</v>
      </c>
      <c r="L437" t="str">
        <f t="shared" si="34"/>
        <v>CHECK</v>
      </c>
    </row>
    <row r="438" spans="1:12" x14ac:dyDescent="0.25">
      <c r="A438" t="s">
        <v>276</v>
      </c>
      <c r="B438" t="s">
        <v>750</v>
      </c>
      <c r="C438">
        <v>9</v>
      </c>
      <c r="D438">
        <v>1</v>
      </c>
      <c r="E438">
        <v>11</v>
      </c>
      <c r="F438" s="2">
        <v>9.0999999999999998E-2</v>
      </c>
      <c r="G438" t="s">
        <v>294</v>
      </c>
      <c r="H438" t="str">
        <f t="shared" si="30"/>
        <v>PRIMARY_OPTIONAL</v>
      </c>
      <c r="I438" t="str">
        <f t="shared" si="31"/>
        <v>COURSE_ACTIVE</v>
      </c>
      <c r="J438" s="4">
        <f t="shared" si="32"/>
        <v>9.0999999999999998E-2</v>
      </c>
      <c r="K438" t="str">
        <f t="shared" si="33"/>
        <v>NOT REQUIRED</v>
      </c>
      <c r="L438" t="str">
        <f t="shared" si="34"/>
        <v/>
      </c>
    </row>
    <row r="439" spans="1:12" x14ac:dyDescent="0.25">
      <c r="A439" t="s">
        <v>276</v>
      </c>
      <c r="B439" t="s">
        <v>751</v>
      </c>
      <c r="C439">
        <v>32</v>
      </c>
      <c r="D439">
        <v>18</v>
      </c>
      <c r="E439">
        <v>50</v>
      </c>
      <c r="F439" s="2">
        <v>0.36</v>
      </c>
      <c r="G439" t="s">
        <v>294</v>
      </c>
      <c r="H439" t="str">
        <f t="shared" si="30"/>
        <v>NOT MAJOR</v>
      </c>
      <c r="I439" t="str">
        <f t="shared" si="31"/>
        <v>NOT MAJOR</v>
      </c>
      <c r="J439" s="4">
        <f t="shared" si="32"/>
        <v>0.36</v>
      </c>
      <c r="K439" t="str">
        <f t="shared" si="33"/>
        <v>NOT REQUIRED</v>
      </c>
      <c r="L439" t="str">
        <f t="shared" si="34"/>
        <v/>
      </c>
    </row>
    <row r="440" spans="1:12" x14ac:dyDescent="0.25">
      <c r="A440" t="s">
        <v>276</v>
      </c>
      <c r="B440" t="s">
        <v>752</v>
      </c>
      <c r="C440">
        <v>87</v>
      </c>
      <c r="D440">
        <v>10</v>
      </c>
      <c r="E440">
        <v>97</v>
      </c>
      <c r="F440" s="2">
        <v>0.10299999999999999</v>
      </c>
      <c r="G440" t="s">
        <v>294</v>
      </c>
      <c r="H440" t="str">
        <f t="shared" si="30"/>
        <v>NOT MAJOR</v>
      </c>
      <c r="I440" t="str">
        <f t="shared" si="31"/>
        <v>NOT MAJOR</v>
      </c>
      <c r="J440" s="4">
        <f t="shared" si="32"/>
        <v>0.10299999999999999</v>
      </c>
      <c r="K440" t="str">
        <f t="shared" si="33"/>
        <v>NOT REQUIRED</v>
      </c>
      <c r="L440" t="str">
        <f t="shared" si="34"/>
        <v/>
      </c>
    </row>
    <row r="441" spans="1:12" x14ac:dyDescent="0.25">
      <c r="A441" t="s">
        <v>276</v>
      </c>
      <c r="B441" t="s">
        <v>753</v>
      </c>
      <c r="C441">
        <v>87</v>
      </c>
      <c r="D441">
        <v>10</v>
      </c>
      <c r="E441">
        <v>97</v>
      </c>
      <c r="F441" s="2">
        <v>0.10299999999999999</v>
      </c>
      <c r="G441" t="s">
        <v>294</v>
      </c>
      <c r="H441" t="str">
        <f t="shared" si="30"/>
        <v>NOT MAJOR</v>
      </c>
      <c r="I441" t="str">
        <f t="shared" si="31"/>
        <v>NOT MAJOR</v>
      </c>
      <c r="J441" s="4">
        <f t="shared" si="32"/>
        <v>0.10299999999999999</v>
      </c>
      <c r="K441" t="str">
        <f t="shared" si="33"/>
        <v>NOT REQUIRED</v>
      </c>
      <c r="L441" t="str">
        <f t="shared" si="34"/>
        <v/>
      </c>
    </row>
    <row r="442" spans="1:12" x14ac:dyDescent="0.25">
      <c r="A442" t="s">
        <v>276</v>
      </c>
      <c r="B442" t="s">
        <v>754</v>
      </c>
      <c r="C442">
        <v>87</v>
      </c>
      <c r="D442">
        <v>10</v>
      </c>
      <c r="E442">
        <v>97</v>
      </c>
      <c r="F442" s="2">
        <v>0.10299999999999999</v>
      </c>
      <c r="G442" t="s">
        <v>294</v>
      </c>
      <c r="H442" t="str">
        <f t="shared" si="30"/>
        <v>NOT MAJOR</v>
      </c>
      <c r="I442" t="str">
        <f t="shared" si="31"/>
        <v>NOT MAJOR</v>
      </c>
      <c r="J442" s="4">
        <f t="shared" si="32"/>
        <v>0.10299999999999999</v>
      </c>
      <c r="K442" t="str">
        <f t="shared" si="33"/>
        <v>NOT REQUIRED</v>
      </c>
      <c r="L442" t="str">
        <f t="shared" si="34"/>
        <v/>
      </c>
    </row>
    <row r="443" spans="1:12" x14ac:dyDescent="0.25">
      <c r="A443" t="s">
        <v>276</v>
      </c>
      <c r="B443" t="s">
        <v>755</v>
      </c>
      <c r="C443">
        <v>15</v>
      </c>
      <c r="D443">
        <v>3</v>
      </c>
      <c r="E443">
        <v>18</v>
      </c>
      <c r="F443" s="2">
        <v>0.16700000000000001</v>
      </c>
      <c r="G443" t="s">
        <v>294</v>
      </c>
      <c r="H443" t="str">
        <f t="shared" si="30"/>
        <v>NOT MAJOR</v>
      </c>
      <c r="I443" t="str">
        <f t="shared" si="31"/>
        <v>NOT MAJOR</v>
      </c>
      <c r="J443" s="4">
        <f t="shared" si="32"/>
        <v>0.16700000000000001</v>
      </c>
      <c r="K443" t="str">
        <f t="shared" si="33"/>
        <v>NOT REQUIRED</v>
      </c>
      <c r="L443" t="str">
        <f t="shared" si="34"/>
        <v/>
      </c>
    </row>
    <row r="444" spans="1:12" x14ac:dyDescent="0.25">
      <c r="A444" t="s">
        <v>276</v>
      </c>
      <c r="B444" t="s">
        <v>756</v>
      </c>
      <c r="C444">
        <v>5</v>
      </c>
      <c r="D444">
        <v>3</v>
      </c>
      <c r="E444">
        <v>9</v>
      </c>
      <c r="F444" s="2">
        <v>0.33300000000000002</v>
      </c>
      <c r="G444" t="s">
        <v>294</v>
      </c>
      <c r="H444" t="str">
        <f t="shared" si="30"/>
        <v>NOT MAJOR</v>
      </c>
      <c r="I444" t="str">
        <f t="shared" si="31"/>
        <v>NOT MAJOR</v>
      </c>
      <c r="J444" s="4">
        <f t="shared" si="32"/>
        <v>0.33300000000000002</v>
      </c>
      <c r="K444" t="str">
        <f t="shared" si="33"/>
        <v>NOT REQUIRED</v>
      </c>
      <c r="L444" t="str">
        <f t="shared" si="34"/>
        <v/>
      </c>
    </row>
    <row r="445" spans="1:12" x14ac:dyDescent="0.25">
      <c r="A445" t="s">
        <v>276</v>
      </c>
      <c r="B445" t="s">
        <v>757</v>
      </c>
      <c r="C445">
        <v>5</v>
      </c>
      <c r="D445">
        <v>1</v>
      </c>
      <c r="E445">
        <v>6</v>
      </c>
      <c r="F445" s="2">
        <v>0.16700000000000001</v>
      </c>
      <c r="G445" t="s">
        <v>294</v>
      </c>
      <c r="H445" t="str">
        <f t="shared" si="30"/>
        <v>NOT MAJOR</v>
      </c>
      <c r="I445" t="str">
        <f t="shared" si="31"/>
        <v>NOT MAJOR</v>
      </c>
      <c r="J445" s="4">
        <f t="shared" si="32"/>
        <v>0.16700000000000001</v>
      </c>
      <c r="K445" t="str">
        <f t="shared" si="33"/>
        <v>NOT REQUIRED</v>
      </c>
      <c r="L445" t="str">
        <f t="shared" si="34"/>
        <v/>
      </c>
    </row>
    <row r="446" spans="1:12" x14ac:dyDescent="0.25">
      <c r="A446" t="s">
        <v>276</v>
      </c>
      <c r="B446" t="s">
        <v>758</v>
      </c>
      <c r="C446">
        <v>28</v>
      </c>
      <c r="D446">
        <v>7</v>
      </c>
      <c r="E446">
        <v>35</v>
      </c>
      <c r="F446" s="2">
        <v>0.2</v>
      </c>
      <c r="G446" t="s">
        <v>294</v>
      </c>
      <c r="H446" t="str">
        <f t="shared" si="30"/>
        <v>OPTIONAL_ONLY</v>
      </c>
      <c r="I446" t="str">
        <f t="shared" si="31"/>
        <v>COURSE_ACTIVE</v>
      </c>
      <c r="J446" s="4">
        <f t="shared" si="32"/>
        <v>0.2</v>
      </c>
      <c r="K446" t="str">
        <f t="shared" si="33"/>
        <v>NOT REQUIRED</v>
      </c>
      <c r="L446" t="str">
        <f t="shared" si="34"/>
        <v/>
      </c>
    </row>
    <row r="447" spans="1:12" x14ac:dyDescent="0.25">
      <c r="A447" t="s">
        <v>276</v>
      </c>
      <c r="B447" t="s">
        <v>759</v>
      </c>
      <c r="C447">
        <v>39</v>
      </c>
      <c r="D447">
        <v>9</v>
      </c>
      <c r="E447">
        <v>48</v>
      </c>
      <c r="F447" s="2">
        <v>0.188</v>
      </c>
      <c r="G447" t="s">
        <v>294</v>
      </c>
      <c r="H447" t="str">
        <f t="shared" si="30"/>
        <v>PRIMARY_OPTIONAL</v>
      </c>
      <c r="I447" t="str">
        <f t="shared" si="31"/>
        <v>COURSE_ACTIVE</v>
      </c>
      <c r="J447" s="4">
        <f t="shared" si="32"/>
        <v>0.188</v>
      </c>
      <c r="K447" t="str">
        <f t="shared" si="33"/>
        <v>NOT REQUIRED</v>
      </c>
      <c r="L447" t="str">
        <f t="shared" si="34"/>
        <v/>
      </c>
    </row>
    <row r="448" spans="1:12" x14ac:dyDescent="0.25">
      <c r="A448" t="s">
        <v>276</v>
      </c>
      <c r="B448" t="s">
        <v>760</v>
      </c>
      <c r="C448">
        <v>14</v>
      </c>
      <c r="D448">
        <v>0</v>
      </c>
      <c r="E448">
        <v>14</v>
      </c>
      <c r="F448" s="2">
        <v>0</v>
      </c>
      <c r="G448" t="s">
        <v>294</v>
      </c>
      <c r="H448" t="str">
        <f t="shared" si="30"/>
        <v>OPTIONAL_ONLY</v>
      </c>
      <c r="I448" t="str">
        <f t="shared" si="31"/>
        <v>COURSE_ACTIVE</v>
      </c>
      <c r="J448" s="4">
        <f t="shared" si="32"/>
        <v>0</v>
      </c>
      <c r="K448" t="str">
        <f t="shared" si="33"/>
        <v>NOT REQUIRED</v>
      </c>
      <c r="L448" t="str">
        <f t="shared" si="34"/>
        <v/>
      </c>
    </row>
    <row r="449" spans="1:12" x14ac:dyDescent="0.25">
      <c r="A449" t="s">
        <v>276</v>
      </c>
      <c r="B449" t="s">
        <v>761</v>
      </c>
      <c r="C449">
        <v>30</v>
      </c>
      <c r="D449">
        <v>2</v>
      </c>
      <c r="E449">
        <v>32</v>
      </c>
      <c r="F449" s="2">
        <v>6.3E-2</v>
      </c>
      <c r="G449" t="s">
        <v>294</v>
      </c>
      <c r="H449" t="str">
        <f t="shared" si="30"/>
        <v>PRIMARY_OPTIONAL</v>
      </c>
      <c r="I449" t="str">
        <f t="shared" si="31"/>
        <v>COURSE_ACTIVE</v>
      </c>
      <c r="J449" s="4">
        <f t="shared" si="32"/>
        <v>6.3E-2</v>
      </c>
      <c r="K449" t="str">
        <f t="shared" si="33"/>
        <v>NOT REQUIRED</v>
      </c>
      <c r="L449" t="str">
        <f t="shared" si="34"/>
        <v/>
      </c>
    </row>
    <row r="450" spans="1:12" x14ac:dyDescent="0.25">
      <c r="A450" t="s">
        <v>276</v>
      </c>
      <c r="B450" t="s">
        <v>762</v>
      </c>
      <c r="C450">
        <v>20</v>
      </c>
      <c r="D450">
        <v>2</v>
      </c>
      <c r="E450">
        <v>22</v>
      </c>
      <c r="F450" s="2">
        <v>9.0999999999999998E-2</v>
      </c>
      <c r="G450" t="s">
        <v>294</v>
      </c>
      <c r="H450" t="str">
        <f t="shared" ref="H450:H513" si="35">IFERROR(VLOOKUP(B450, IND_1A, 5, FALSE), "NOT MAJOR")</f>
        <v>PRIMARY_OPTIONAL</v>
      </c>
      <c r="I450" t="str">
        <f t="shared" ref="I450:I513" si="36">IFERROR(VLOOKUP(B450, IND_1A, 6, FALSE), "NOT MAJOR")</f>
        <v>COURSE_ACTIVE</v>
      </c>
      <c r="J450" s="4">
        <f t="shared" si="32"/>
        <v>9.0999999999999998E-2</v>
      </c>
      <c r="K450" t="str">
        <f t="shared" si="33"/>
        <v>NOT REQUIRED</v>
      </c>
      <c r="L450" t="str">
        <f t="shared" si="34"/>
        <v/>
      </c>
    </row>
    <row r="451" spans="1:12" x14ac:dyDescent="0.25">
      <c r="A451" t="s">
        <v>276</v>
      </c>
      <c r="B451" t="s">
        <v>763</v>
      </c>
      <c r="C451">
        <v>12</v>
      </c>
      <c r="D451">
        <v>0</v>
      </c>
      <c r="E451">
        <v>12</v>
      </c>
      <c r="F451" s="2">
        <v>0</v>
      </c>
      <c r="G451" t="s">
        <v>294</v>
      </c>
      <c r="H451" t="str">
        <f t="shared" si="35"/>
        <v>PRIMARY_OPTIONAL</v>
      </c>
      <c r="I451" t="str">
        <f t="shared" si="36"/>
        <v>COURSE_ACTIVE</v>
      </c>
      <c r="J451" s="4">
        <f t="shared" ref="J451:J514" si="37">F451</f>
        <v>0</v>
      </c>
      <c r="K451" t="str">
        <f t="shared" ref="K451:K514" si="38">G451</f>
        <v>NOT REQUIRED</v>
      </c>
      <c r="L451" t="str">
        <f t="shared" ref="L451:L514" si="39">IF(AND(H451&lt;&gt;"NOT MAJOR",K451="REVIEW"),"CHECK","")</f>
        <v/>
      </c>
    </row>
    <row r="452" spans="1:12" x14ac:dyDescent="0.25">
      <c r="A452" t="s">
        <v>276</v>
      </c>
      <c r="B452" t="s">
        <v>764</v>
      </c>
      <c r="C452">
        <v>7</v>
      </c>
      <c r="D452">
        <v>1</v>
      </c>
      <c r="E452">
        <v>8</v>
      </c>
      <c r="F452" s="2">
        <v>0.125</v>
      </c>
      <c r="G452" t="s">
        <v>294</v>
      </c>
      <c r="H452" t="str">
        <f t="shared" si="35"/>
        <v>PRIMARY_OPTIONAL</v>
      </c>
      <c r="I452" t="str">
        <f t="shared" si="36"/>
        <v>COURSE_ACTIVE</v>
      </c>
      <c r="J452" s="4">
        <f t="shared" si="37"/>
        <v>0.125</v>
      </c>
      <c r="K452" t="str">
        <f t="shared" si="38"/>
        <v>NOT REQUIRED</v>
      </c>
      <c r="L452" t="str">
        <f t="shared" si="39"/>
        <v/>
      </c>
    </row>
    <row r="453" spans="1:12" x14ac:dyDescent="0.25">
      <c r="A453" t="s">
        <v>276</v>
      </c>
      <c r="B453" t="s">
        <v>765</v>
      </c>
      <c r="C453">
        <v>6</v>
      </c>
      <c r="D453">
        <v>0</v>
      </c>
      <c r="E453">
        <v>6</v>
      </c>
      <c r="F453" s="2">
        <v>0</v>
      </c>
      <c r="G453" t="s">
        <v>294</v>
      </c>
      <c r="H453" t="str">
        <f t="shared" si="35"/>
        <v>PRIMARY_OPTIONAL</v>
      </c>
      <c r="I453" t="str">
        <f t="shared" si="36"/>
        <v>COURSE_ACTIVE</v>
      </c>
      <c r="J453" s="4">
        <f t="shared" si="37"/>
        <v>0</v>
      </c>
      <c r="K453" t="str">
        <f t="shared" si="38"/>
        <v>NOT REQUIRED</v>
      </c>
      <c r="L453" t="str">
        <f t="shared" si="39"/>
        <v/>
      </c>
    </row>
    <row r="454" spans="1:12" x14ac:dyDescent="0.25">
      <c r="A454" t="s">
        <v>276</v>
      </c>
      <c r="B454" t="s">
        <v>766</v>
      </c>
      <c r="C454">
        <v>1</v>
      </c>
      <c r="D454">
        <v>0</v>
      </c>
      <c r="E454">
        <v>1</v>
      </c>
      <c r="F454" s="2">
        <v>0</v>
      </c>
      <c r="G454" t="s">
        <v>294</v>
      </c>
      <c r="H454" t="str">
        <f t="shared" si="35"/>
        <v>NOT MAJOR</v>
      </c>
      <c r="I454" t="str">
        <f t="shared" si="36"/>
        <v>NOT MAJOR</v>
      </c>
      <c r="J454" s="4">
        <f t="shared" si="37"/>
        <v>0</v>
      </c>
      <c r="K454" t="str">
        <f t="shared" si="38"/>
        <v>NOT REQUIRED</v>
      </c>
      <c r="L454" t="str">
        <f t="shared" si="39"/>
        <v/>
      </c>
    </row>
    <row r="455" spans="1:12" x14ac:dyDescent="0.25">
      <c r="A455" t="s">
        <v>276</v>
      </c>
      <c r="B455" t="s">
        <v>767</v>
      </c>
      <c r="C455">
        <v>1</v>
      </c>
      <c r="D455">
        <v>0</v>
      </c>
      <c r="E455">
        <v>1</v>
      </c>
      <c r="F455" s="2">
        <v>0</v>
      </c>
      <c r="G455" t="s">
        <v>294</v>
      </c>
      <c r="H455" t="str">
        <f t="shared" si="35"/>
        <v>NOT MAJOR</v>
      </c>
      <c r="I455" t="str">
        <f t="shared" si="36"/>
        <v>NOT MAJOR</v>
      </c>
      <c r="J455" s="4">
        <f t="shared" si="37"/>
        <v>0</v>
      </c>
      <c r="K455" t="str">
        <f t="shared" si="38"/>
        <v>NOT REQUIRED</v>
      </c>
      <c r="L455" t="str">
        <f t="shared" si="39"/>
        <v/>
      </c>
    </row>
    <row r="456" spans="1:12" x14ac:dyDescent="0.25">
      <c r="A456" t="s">
        <v>276</v>
      </c>
      <c r="B456" t="s">
        <v>768</v>
      </c>
      <c r="C456">
        <v>3</v>
      </c>
      <c r="D456">
        <v>1</v>
      </c>
      <c r="E456">
        <v>4</v>
      </c>
      <c r="F456" s="2">
        <v>0.25</v>
      </c>
      <c r="G456" t="s">
        <v>294</v>
      </c>
      <c r="H456" t="str">
        <f t="shared" si="35"/>
        <v>OPTIONAL_ONLY</v>
      </c>
      <c r="I456" t="str">
        <f t="shared" si="36"/>
        <v>COURSE_ACTIVE</v>
      </c>
      <c r="J456" s="4">
        <f t="shared" si="37"/>
        <v>0.25</v>
      </c>
      <c r="K456" t="str">
        <f t="shared" si="38"/>
        <v>NOT REQUIRED</v>
      </c>
      <c r="L456" t="str">
        <f t="shared" si="39"/>
        <v/>
      </c>
    </row>
    <row r="457" spans="1:12" x14ac:dyDescent="0.25">
      <c r="A457" t="s">
        <v>270</v>
      </c>
      <c r="B457" t="s">
        <v>769</v>
      </c>
      <c r="C457">
        <v>2</v>
      </c>
      <c r="D457">
        <v>1</v>
      </c>
      <c r="E457">
        <v>3</v>
      </c>
      <c r="F457" s="2">
        <v>0.33300000000000002</v>
      </c>
      <c r="G457" t="s">
        <v>294</v>
      </c>
      <c r="H457" t="str">
        <f t="shared" si="35"/>
        <v>PRIMARY_ONLY</v>
      </c>
      <c r="I457" t="str">
        <f t="shared" si="36"/>
        <v>COURSE_ACTIVE</v>
      </c>
      <c r="J457" s="4">
        <f t="shared" si="37"/>
        <v>0.33300000000000002</v>
      </c>
      <c r="K457" t="str">
        <f t="shared" si="38"/>
        <v>NOT REQUIRED</v>
      </c>
      <c r="L457" t="str">
        <f t="shared" si="39"/>
        <v/>
      </c>
    </row>
    <row r="458" spans="1:12" x14ac:dyDescent="0.25">
      <c r="A458" t="s">
        <v>270</v>
      </c>
      <c r="B458" t="s">
        <v>770</v>
      </c>
      <c r="C458">
        <v>1</v>
      </c>
      <c r="D458">
        <v>2</v>
      </c>
      <c r="E458">
        <v>3</v>
      </c>
      <c r="F458" s="2">
        <v>0.66700000000000004</v>
      </c>
      <c r="G458" t="s">
        <v>243</v>
      </c>
      <c r="H458" t="str">
        <f t="shared" si="35"/>
        <v>NOT MAJOR</v>
      </c>
      <c r="I458" t="str">
        <f t="shared" si="36"/>
        <v>NOT MAJOR</v>
      </c>
      <c r="J458" s="4">
        <f t="shared" si="37"/>
        <v>0.66700000000000004</v>
      </c>
      <c r="K458" t="str">
        <f t="shared" si="38"/>
        <v>REVIEW</v>
      </c>
      <c r="L458" t="str">
        <f t="shared" si="39"/>
        <v/>
      </c>
    </row>
    <row r="459" spans="1:12" x14ac:dyDescent="0.25">
      <c r="A459" t="s">
        <v>270</v>
      </c>
      <c r="B459" t="s">
        <v>771</v>
      </c>
      <c r="C459">
        <v>1</v>
      </c>
      <c r="D459">
        <v>2</v>
      </c>
      <c r="E459">
        <v>3</v>
      </c>
      <c r="F459" s="2">
        <v>0.66700000000000004</v>
      </c>
      <c r="G459" t="s">
        <v>243</v>
      </c>
      <c r="H459" t="str">
        <f t="shared" si="35"/>
        <v>PRIMARY_ONLY</v>
      </c>
      <c r="I459" t="str">
        <f t="shared" si="36"/>
        <v>COURSE_ACTIVE</v>
      </c>
      <c r="J459" s="4">
        <f t="shared" si="37"/>
        <v>0.66700000000000004</v>
      </c>
      <c r="K459" t="str">
        <f t="shared" si="38"/>
        <v>REVIEW</v>
      </c>
      <c r="L459" t="str">
        <f t="shared" si="39"/>
        <v>CHECK</v>
      </c>
    </row>
    <row r="460" spans="1:12" x14ac:dyDescent="0.25">
      <c r="A460" t="s">
        <v>270</v>
      </c>
      <c r="B460" t="s">
        <v>772</v>
      </c>
      <c r="C460">
        <v>0</v>
      </c>
      <c r="D460">
        <v>1</v>
      </c>
      <c r="E460">
        <v>1</v>
      </c>
      <c r="F460" s="2">
        <v>1</v>
      </c>
      <c r="G460" t="s">
        <v>243</v>
      </c>
      <c r="H460" t="str">
        <f t="shared" si="35"/>
        <v>NOT MAJOR</v>
      </c>
      <c r="I460" t="str">
        <f t="shared" si="36"/>
        <v>NOT MAJOR</v>
      </c>
      <c r="J460" s="4">
        <f t="shared" si="37"/>
        <v>1</v>
      </c>
      <c r="K460" t="str">
        <f t="shared" si="38"/>
        <v>REVIEW</v>
      </c>
      <c r="L460" t="str">
        <f t="shared" si="39"/>
        <v/>
      </c>
    </row>
    <row r="461" spans="1:12" x14ac:dyDescent="0.25">
      <c r="A461" t="s">
        <v>270</v>
      </c>
      <c r="B461" t="s">
        <v>773</v>
      </c>
      <c r="C461">
        <v>2</v>
      </c>
      <c r="D461">
        <v>3</v>
      </c>
      <c r="E461">
        <v>5</v>
      </c>
      <c r="F461" s="2">
        <v>0.6</v>
      </c>
      <c r="G461" t="s">
        <v>243</v>
      </c>
      <c r="H461" t="str">
        <f t="shared" si="35"/>
        <v>PRIMARY_ONLY</v>
      </c>
      <c r="I461" t="str">
        <f t="shared" si="36"/>
        <v>COURSE_ACTIVE</v>
      </c>
      <c r="J461" s="4">
        <f t="shared" si="37"/>
        <v>0.6</v>
      </c>
      <c r="K461" t="str">
        <f t="shared" si="38"/>
        <v>REVIEW</v>
      </c>
      <c r="L461" t="str">
        <f t="shared" si="39"/>
        <v>CHECK</v>
      </c>
    </row>
    <row r="462" spans="1:12" x14ac:dyDescent="0.25">
      <c r="A462" t="s">
        <v>270</v>
      </c>
      <c r="B462" t="s">
        <v>774</v>
      </c>
      <c r="C462">
        <v>0</v>
      </c>
      <c r="D462">
        <v>2</v>
      </c>
      <c r="E462">
        <v>2</v>
      </c>
      <c r="F462" s="2">
        <v>1</v>
      </c>
      <c r="G462" t="s">
        <v>243</v>
      </c>
      <c r="H462" t="str">
        <f t="shared" si="35"/>
        <v>NOT MAJOR</v>
      </c>
      <c r="I462" t="str">
        <f t="shared" si="36"/>
        <v>NOT MAJOR</v>
      </c>
      <c r="J462" s="4">
        <f t="shared" si="37"/>
        <v>1</v>
      </c>
      <c r="K462" t="str">
        <f t="shared" si="38"/>
        <v>REVIEW</v>
      </c>
      <c r="L462" t="str">
        <f t="shared" si="39"/>
        <v/>
      </c>
    </row>
    <row r="463" spans="1:12" x14ac:dyDescent="0.25">
      <c r="A463" t="s">
        <v>270</v>
      </c>
      <c r="B463" t="s">
        <v>775</v>
      </c>
      <c r="C463">
        <v>3</v>
      </c>
      <c r="D463">
        <v>3</v>
      </c>
      <c r="E463">
        <v>6</v>
      </c>
      <c r="F463" s="2">
        <v>0.5</v>
      </c>
      <c r="G463" t="s">
        <v>243</v>
      </c>
      <c r="H463" t="str">
        <f t="shared" si="35"/>
        <v>PRIMARY_ONLY</v>
      </c>
      <c r="I463" t="str">
        <f t="shared" si="36"/>
        <v>COURSE_ACTIVE</v>
      </c>
      <c r="J463" s="4">
        <f t="shared" si="37"/>
        <v>0.5</v>
      </c>
      <c r="K463" t="str">
        <f t="shared" si="38"/>
        <v>REVIEW</v>
      </c>
      <c r="L463" t="str">
        <f t="shared" si="39"/>
        <v>CHECK</v>
      </c>
    </row>
    <row r="464" spans="1:12" x14ac:dyDescent="0.25">
      <c r="A464" t="s">
        <v>270</v>
      </c>
      <c r="B464" t="s">
        <v>776</v>
      </c>
      <c r="C464">
        <v>1</v>
      </c>
      <c r="D464">
        <v>2</v>
      </c>
      <c r="E464">
        <v>3</v>
      </c>
      <c r="F464" s="2">
        <v>0.66700000000000004</v>
      </c>
      <c r="G464" t="s">
        <v>243</v>
      </c>
      <c r="H464" t="str">
        <f t="shared" si="35"/>
        <v>PRIMARY_ONLY</v>
      </c>
      <c r="I464" t="str">
        <f t="shared" si="36"/>
        <v>COURSE_ACTIVE</v>
      </c>
      <c r="J464" s="4">
        <f t="shared" si="37"/>
        <v>0.66700000000000004</v>
      </c>
      <c r="K464" t="str">
        <f t="shared" si="38"/>
        <v>REVIEW</v>
      </c>
      <c r="L464" t="str">
        <f t="shared" si="39"/>
        <v>CHECK</v>
      </c>
    </row>
    <row r="465" spans="1:12" x14ac:dyDescent="0.25">
      <c r="A465" t="s">
        <v>270</v>
      </c>
      <c r="B465" t="s">
        <v>777</v>
      </c>
      <c r="C465">
        <v>2</v>
      </c>
      <c r="D465">
        <v>5</v>
      </c>
      <c r="E465">
        <v>7</v>
      </c>
      <c r="F465" s="2">
        <v>0.71399999999999997</v>
      </c>
      <c r="G465" t="s">
        <v>243</v>
      </c>
      <c r="H465" t="str">
        <f t="shared" si="35"/>
        <v>PRIMARY_ONLY</v>
      </c>
      <c r="I465" t="str">
        <f t="shared" si="36"/>
        <v>COURSE_ACTIVE</v>
      </c>
      <c r="J465" s="4">
        <f t="shared" si="37"/>
        <v>0.71399999999999997</v>
      </c>
      <c r="K465" t="str">
        <f t="shared" si="38"/>
        <v>REVIEW</v>
      </c>
      <c r="L465" t="str">
        <f t="shared" si="39"/>
        <v>CHECK</v>
      </c>
    </row>
    <row r="466" spans="1:12" x14ac:dyDescent="0.25">
      <c r="A466" t="s">
        <v>270</v>
      </c>
      <c r="B466" t="s">
        <v>778</v>
      </c>
      <c r="C466">
        <v>3</v>
      </c>
      <c r="D466">
        <v>0</v>
      </c>
      <c r="E466">
        <v>3</v>
      </c>
      <c r="F466" s="2">
        <v>0</v>
      </c>
      <c r="G466" t="s">
        <v>294</v>
      </c>
      <c r="H466" t="str">
        <f t="shared" si="35"/>
        <v>PRIMARY_ONLY</v>
      </c>
      <c r="I466" t="str">
        <f t="shared" si="36"/>
        <v>COURSE_ACTIVE</v>
      </c>
      <c r="J466" s="4">
        <f t="shared" si="37"/>
        <v>0</v>
      </c>
      <c r="K466" t="str">
        <f t="shared" si="38"/>
        <v>NOT REQUIRED</v>
      </c>
      <c r="L466" t="str">
        <f t="shared" si="39"/>
        <v/>
      </c>
    </row>
    <row r="467" spans="1:12" x14ac:dyDescent="0.25">
      <c r="A467" t="s">
        <v>270</v>
      </c>
      <c r="B467" t="s">
        <v>779</v>
      </c>
      <c r="C467">
        <v>2</v>
      </c>
      <c r="D467">
        <v>0</v>
      </c>
      <c r="E467">
        <v>2</v>
      </c>
      <c r="F467" s="2">
        <v>0</v>
      </c>
      <c r="G467" t="s">
        <v>294</v>
      </c>
      <c r="H467" t="str">
        <f t="shared" si="35"/>
        <v>PRIMARY_ONLY</v>
      </c>
      <c r="I467" t="str">
        <f t="shared" si="36"/>
        <v>COURSE_ACTIVE</v>
      </c>
      <c r="J467" s="4">
        <f t="shared" si="37"/>
        <v>0</v>
      </c>
      <c r="K467" t="str">
        <f t="shared" si="38"/>
        <v>NOT REQUIRED</v>
      </c>
      <c r="L467" t="str">
        <f t="shared" si="39"/>
        <v/>
      </c>
    </row>
    <row r="468" spans="1:12" x14ac:dyDescent="0.25">
      <c r="A468" t="s">
        <v>250</v>
      </c>
      <c r="B468" t="s">
        <v>780</v>
      </c>
      <c r="C468">
        <v>6</v>
      </c>
      <c r="D468">
        <v>0</v>
      </c>
      <c r="E468">
        <v>6</v>
      </c>
      <c r="F468" s="2">
        <v>0</v>
      </c>
      <c r="G468" t="s">
        <v>294</v>
      </c>
      <c r="H468" t="str">
        <f t="shared" si="35"/>
        <v>NOT MAJOR</v>
      </c>
      <c r="I468" t="str">
        <f t="shared" si="36"/>
        <v>NOT MAJOR</v>
      </c>
      <c r="J468" s="4">
        <f t="shared" si="37"/>
        <v>0</v>
      </c>
      <c r="K468" t="str">
        <f t="shared" si="38"/>
        <v>NOT REQUIRED</v>
      </c>
      <c r="L468" t="str">
        <f t="shared" si="39"/>
        <v/>
      </c>
    </row>
    <row r="469" spans="1:12" x14ac:dyDescent="0.25">
      <c r="A469" t="s">
        <v>250</v>
      </c>
      <c r="B469" t="s">
        <v>781</v>
      </c>
      <c r="C469">
        <v>6</v>
      </c>
      <c r="D469">
        <v>0</v>
      </c>
      <c r="E469">
        <v>6</v>
      </c>
      <c r="F469" s="2">
        <v>0</v>
      </c>
      <c r="G469" t="s">
        <v>294</v>
      </c>
      <c r="H469" t="str">
        <f t="shared" si="35"/>
        <v>PRIMARY_ONLY</v>
      </c>
      <c r="I469" t="str">
        <f t="shared" si="36"/>
        <v>COURSE_ACTIVE</v>
      </c>
      <c r="J469" s="4">
        <f t="shared" si="37"/>
        <v>0</v>
      </c>
      <c r="K469" t="str">
        <f t="shared" si="38"/>
        <v>NOT REQUIRED</v>
      </c>
      <c r="L469" t="str">
        <f t="shared" si="39"/>
        <v/>
      </c>
    </row>
    <row r="470" spans="1:12" x14ac:dyDescent="0.25">
      <c r="A470" t="s">
        <v>250</v>
      </c>
      <c r="B470" t="s">
        <v>782</v>
      </c>
      <c r="C470">
        <v>12</v>
      </c>
      <c r="D470">
        <v>4</v>
      </c>
      <c r="E470">
        <v>16</v>
      </c>
      <c r="F470" s="2">
        <v>0.25</v>
      </c>
      <c r="G470" t="s">
        <v>294</v>
      </c>
      <c r="H470" t="str">
        <f t="shared" si="35"/>
        <v>PRIMARY_ONLY</v>
      </c>
      <c r="I470" t="str">
        <f t="shared" si="36"/>
        <v>COURSE_ACTIVE</v>
      </c>
      <c r="J470" s="4">
        <f t="shared" si="37"/>
        <v>0.25</v>
      </c>
      <c r="K470" t="str">
        <f t="shared" si="38"/>
        <v>NOT REQUIRED</v>
      </c>
      <c r="L470" t="str">
        <f t="shared" si="39"/>
        <v/>
      </c>
    </row>
    <row r="471" spans="1:12" x14ac:dyDescent="0.25">
      <c r="A471" t="s">
        <v>250</v>
      </c>
      <c r="B471" t="s">
        <v>783</v>
      </c>
      <c r="C471">
        <v>12</v>
      </c>
      <c r="D471">
        <v>0</v>
      </c>
      <c r="E471">
        <v>12</v>
      </c>
      <c r="F471" s="2">
        <v>0</v>
      </c>
      <c r="G471" t="s">
        <v>294</v>
      </c>
      <c r="H471" t="str">
        <f t="shared" si="35"/>
        <v>PRIMARY_ONLY</v>
      </c>
      <c r="I471" t="str">
        <f t="shared" si="36"/>
        <v>COURSE_ACTIVE</v>
      </c>
      <c r="J471" s="4">
        <f t="shared" si="37"/>
        <v>0</v>
      </c>
      <c r="K471" t="str">
        <f t="shared" si="38"/>
        <v>NOT REQUIRED</v>
      </c>
      <c r="L471" t="str">
        <f t="shared" si="39"/>
        <v/>
      </c>
    </row>
    <row r="472" spans="1:12" x14ac:dyDescent="0.25">
      <c r="A472" t="s">
        <v>250</v>
      </c>
      <c r="B472" t="s">
        <v>784</v>
      </c>
      <c r="C472">
        <v>12</v>
      </c>
      <c r="D472">
        <v>0</v>
      </c>
      <c r="E472">
        <v>12</v>
      </c>
      <c r="F472" s="2">
        <v>0</v>
      </c>
      <c r="G472" t="s">
        <v>294</v>
      </c>
      <c r="H472" t="str">
        <f t="shared" si="35"/>
        <v>PRIMARY_ONLY</v>
      </c>
      <c r="I472" t="str">
        <f t="shared" si="36"/>
        <v>COURSE_ACTIVE</v>
      </c>
      <c r="J472" s="4">
        <f t="shared" si="37"/>
        <v>0</v>
      </c>
      <c r="K472" t="str">
        <f t="shared" si="38"/>
        <v>NOT REQUIRED</v>
      </c>
      <c r="L472" t="str">
        <f t="shared" si="39"/>
        <v/>
      </c>
    </row>
    <row r="473" spans="1:12" x14ac:dyDescent="0.25">
      <c r="A473" t="s">
        <v>250</v>
      </c>
      <c r="B473" t="s">
        <v>785</v>
      </c>
      <c r="C473">
        <v>12</v>
      </c>
      <c r="D473">
        <v>0</v>
      </c>
      <c r="E473">
        <v>12</v>
      </c>
      <c r="F473" s="2">
        <v>0</v>
      </c>
      <c r="G473" t="s">
        <v>294</v>
      </c>
      <c r="H473" t="str">
        <f t="shared" si="35"/>
        <v>PRIMARY_ONLY</v>
      </c>
      <c r="I473" t="str">
        <f t="shared" si="36"/>
        <v>COURSE_ACTIVE</v>
      </c>
      <c r="J473" s="4">
        <f t="shared" si="37"/>
        <v>0</v>
      </c>
      <c r="K473" t="str">
        <f t="shared" si="38"/>
        <v>NOT REQUIRED</v>
      </c>
      <c r="L473" t="str">
        <f t="shared" si="39"/>
        <v/>
      </c>
    </row>
    <row r="474" spans="1:12" x14ac:dyDescent="0.25">
      <c r="A474" t="s">
        <v>250</v>
      </c>
      <c r="B474" t="s">
        <v>786</v>
      </c>
      <c r="C474">
        <v>6</v>
      </c>
      <c r="D474">
        <v>2</v>
      </c>
      <c r="E474">
        <v>8</v>
      </c>
      <c r="F474" s="2">
        <v>0.25</v>
      </c>
      <c r="G474" t="s">
        <v>294</v>
      </c>
      <c r="H474" t="str">
        <f t="shared" si="35"/>
        <v>NOT MAJOR</v>
      </c>
      <c r="I474" t="str">
        <f t="shared" si="36"/>
        <v>NOT MAJOR</v>
      </c>
      <c r="J474" s="4">
        <f t="shared" si="37"/>
        <v>0.25</v>
      </c>
      <c r="K474" t="str">
        <f t="shared" si="38"/>
        <v>NOT REQUIRED</v>
      </c>
      <c r="L474" t="str">
        <f t="shared" si="39"/>
        <v/>
      </c>
    </row>
    <row r="475" spans="1:12" x14ac:dyDescent="0.25">
      <c r="A475" t="s">
        <v>250</v>
      </c>
      <c r="B475" t="s">
        <v>787</v>
      </c>
      <c r="C475">
        <v>6</v>
      </c>
      <c r="D475">
        <v>2</v>
      </c>
      <c r="E475">
        <v>8</v>
      </c>
      <c r="F475" s="2">
        <v>0.25</v>
      </c>
      <c r="G475" t="s">
        <v>294</v>
      </c>
      <c r="H475" t="str">
        <f t="shared" si="35"/>
        <v>NOT MAJOR</v>
      </c>
      <c r="I475" t="str">
        <f t="shared" si="36"/>
        <v>NOT MAJOR</v>
      </c>
      <c r="J475" s="4">
        <f t="shared" si="37"/>
        <v>0.25</v>
      </c>
      <c r="K475" t="str">
        <f t="shared" si="38"/>
        <v>NOT REQUIRED</v>
      </c>
      <c r="L475" t="str">
        <f t="shared" si="39"/>
        <v/>
      </c>
    </row>
    <row r="476" spans="1:12" x14ac:dyDescent="0.25">
      <c r="A476" t="s">
        <v>250</v>
      </c>
      <c r="B476" t="s">
        <v>788</v>
      </c>
      <c r="C476">
        <v>6</v>
      </c>
      <c r="D476">
        <v>2</v>
      </c>
      <c r="E476">
        <v>8</v>
      </c>
      <c r="F476" s="2">
        <v>0.25</v>
      </c>
      <c r="G476" t="s">
        <v>294</v>
      </c>
      <c r="H476" t="str">
        <f t="shared" si="35"/>
        <v>NOT MAJOR</v>
      </c>
      <c r="I476" t="str">
        <f t="shared" si="36"/>
        <v>NOT MAJOR</v>
      </c>
      <c r="J476" s="4">
        <f t="shared" si="37"/>
        <v>0.25</v>
      </c>
      <c r="K476" t="str">
        <f t="shared" si="38"/>
        <v>NOT REQUIRED</v>
      </c>
      <c r="L476" t="str">
        <f t="shared" si="39"/>
        <v/>
      </c>
    </row>
    <row r="477" spans="1:12" x14ac:dyDescent="0.25">
      <c r="A477" t="s">
        <v>250</v>
      </c>
      <c r="B477" t="s">
        <v>789</v>
      </c>
      <c r="C477">
        <v>6</v>
      </c>
      <c r="D477">
        <v>2</v>
      </c>
      <c r="E477">
        <v>8</v>
      </c>
      <c r="F477" s="2">
        <v>0.25</v>
      </c>
      <c r="G477" t="s">
        <v>294</v>
      </c>
      <c r="H477" t="str">
        <f t="shared" si="35"/>
        <v>NOT MAJOR</v>
      </c>
      <c r="I477" t="str">
        <f t="shared" si="36"/>
        <v>NOT MAJOR</v>
      </c>
      <c r="J477" s="4">
        <f t="shared" si="37"/>
        <v>0.25</v>
      </c>
      <c r="K477" t="str">
        <f t="shared" si="38"/>
        <v>NOT REQUIRED</v>
      </c>
      <c r="L477" t="str">
        <f t="shared" si="39"/>
        <v/>
      </c>
    </row>
    <row r="478" spans="1:12" x14ac:dyDescent="0.25">
      <c r="A478" t="s">
        <v>250</v>
      </c>
      <c r="B478" t="s">
        <v>790</v>
      </c>
      <c r="C478">
        <v>8</v>
      </c>
      <c r="D478">
        <v>0</v>
      </c>
      <c r="E478">
        <v>8</v>
      </c>
      <c r="F478" s="2">
        <v>0</v>
      </c>
      <c r="G478" t="s">
        <v>294</v>
      </c>
      <c r="H478" t="str">
        <f t="shared" si="35"/>
        <v>PRIMARY_OPTIONAL</v>
      </c>
      <c r="I478" t="str">
        <f t="shared" si="36"/>
        <v>COURSE_ACTIVE</v>
      </c>
      <c r="J478" s="4">
        <f t="shared" si="37"/>
        <v>0</v>
      </c>
      <c r="K478" t="str">
        <f t="shared" si="38"/>
        <v>NOT REQUIRED</v>
      </c>
      <c r="L478" t="str">
        <f t="shared" si="39"/>
        <v/>
      </c>
    </row>
    <row r="479" spans="1:12" x14ac:dyDescent="0.25">
      <c r="A479" t="s">
        <v>250</v>
      </c>
      <c r="B479" t="s">
        <v>791</v>
      </c>
      <c r="C479">
        <v>9</v>
      </c>
      <c r="D479">
        <v>0</v>
      </c>
      <c r="E479">
        <v>9</v>
      </c>
      <c r="F479" s="2">
        <v>0</v>
      </c>
      <c r="G479" t="s">
        <v>294</v>
      </c>
      <c r="H479" t="str">
        <f t="shared" si="35"/>
        <v>PRIMARY_OPTIONAL</v>
      </c>
      <c r="I479" t="str">
        <f t="shared" si="36"/>
        <v>COURSE_ACTIVE</v>
      </c>
      <c r="J479" s="4">
        <f t="shared" si="37"/>
        <v>0</v>
      </c>
      <c r="K479" t="str">
        <f t="shared" si="38"/>
        <v>NOT REQUIRED</v>
      </c>
      <c r="L479" t="str">
        <f t="shared" si="39"/>
        <v/>
      </c>
    </row>
    <row r="480" spans="1:12" x14ac:dyDescent="0.25">
      <c r="A480" t="s">
        <v>250</v>
      </c>
      <c r="B480" t="s">
        <v>792</v>
      </c>
      <c r="C480">
        <v>6</v>
      </c>
      <c r="D480">
        <v>0</v>
      </c>
      <c r="E480">
        <v>6</v>
      </c>
      <c r="F480" s="2">
        <v>0</v>
      </c>
      <c r="G480" t="s">
        <v>294</v>
      </c>
      <c r="H480" t="str">
        <f t="shared" si="35"/>
        <v>PRIMARY_OPTIONAL</v>
      </c>
      <c r="I480" t="str">
        <f t="shared" si="36"/>
        <v>COURSE_ACTIVE</v>
      </c>
      <c r="J480" s="4">
        <f t="shared" si="37"/>
        <v>0</v>
      </c>
      <c r="K480" t="str">
        <f t="shared" si="38"/>
        <v>NOT REQUIRED</v>
      </c>
      <c r="L480" t="str">
        <f t="shared" si="39"/>
        <v/>
      </c>
    </row>
    <row r="481" spans="1:12" x14ac:dyDescent="0.25">
      <c r="A481" t="s">
        <v>250</v>
      </c>
      <c r="B481" t="s">
        <v>793</v>
      </c>
      <c r="C481">
        <v>6</v>
      </c>
      <c r="D481">
        <v>0</v>
      </c>
      <c r="E481">
        <v>6</v>
      </c>
      <c r="F481" s="2">
        <v>0</v>
      </c>
      <c r="G481" t="s">
        <v>294</v>
      </c>
      <c r="H481" t="str">
        <f t="shared" si="35"/>
        <v>PRIMARY_OPTIONAL</v>
      </c>
      <c r="I481" t="str">
        <f t="shared" si="36"/>
        <v>COURSE_ACTIVE</v>
      </c>
      <c r="J481" s="4">
        <f t="shared" si="37"/>
        <v>0</v>
      </c>
      <c r="K481" t="str">
        <f t="shared" si="38"/>
        <v>NOT REQUIRED</v>
      </c>
      <c r="L481" t="str">
        <f t="shared" si="39"/>
        <v/>
      </c>
    </row>
    <row r="482" spans="1:12" x14ac:dyDescent="0.25">
      <c r="A482" t="s">
        <v>250</v>
      </c>
      <c r="B482" t="s">
        <v>1042</v>
      </c>
      <c r="C482">
        <v>6</v>
      </c>
      <c r="D482">
        <v>0</v>
      </c>
      <c r="E482">
        <v>6</v>
      </c>
      <c r="F482" s="2">
        <v>0</v>
      </c>
      <c r="G482" t="s">
        <v>294</v>
      </c>
      <c r="H482" t="str">
        <f t="shared" si="35"/>
        <v>PRIMARY_OPTIONAL</v>
      </c>
      <c r="I482" t="str">
        <f t="shared" si="36"/>
        <v>COURSE_ACTIVE</v>
      </c>
      <c r="J482" s="4">
        <f t="shared" si="37"/>
        <v>0</v>
      </c>
      <c r="K482" t="str">
        <f t="shared" si="38"/>
        <v>NOT REQUIRED</v>
      </c>
      <c r="L482" t="str">
        <f t="shared" si="39"/>
        <v/>
      </c>
    </row>
    <row r="483" spans="1:12" x14ac:dyDescent="0.25">
      <c r="A483" t="s">
        <v>250</v>
      </c>
      <c r="B483" t="s">
        <v>1043</v>
      </c>
      <c r="C483">
        <v>6</v>
      </c>
      <c r="D483">
        <v>0</v>
      </c>
      <c r="E483">
        <v>6</v>
      </c>
      <c r="F483" s="2">
        <v>0</v>
      </c>
      <c r="G483" t="s">
        <v>294</v>
      </c>
      <c r="H483" t="str">
        <f t="shared" si="35"/>
        <v>PRIMARY_OPTIONAL</v>
      </c>
      <c r="I483" t="str">
        <f t="shared" si="36"/>
        <v>COURSE_ACTIVE</v>
      </c>
      <c r="J483" s="4">
        <f t="shared" si="37"/>
        <v>0</v>
      </c>
      <c r="K483" t="str">
        <f t="shared" si="38"/>
        <v>NOT REQUIRED</v>
      </c>
      <c r="L483" t="str">
        <f t="shared" si="39"/>
        <v/>
      </c>
    </row>
    <row r="484" spans="1:12" x14ac:dyDescent="0.25">
      <c r="A484" t="s">
        <v>250</v>
      </c>
      <c r="B484" t="s">
        <v>1044</v>
      </c>
      <c r="C484">
        <v>3</v>
      </c>
      <c r="D484">
        <v>0</v>
      </c>
      <c r="E484">
        <v>3</v>
      </c>
      <c r="F484" s="2">
        <v>0</v>
      </c>
      <c r="G484" t="s">
        <v>294</v>
      </c>
      <c r="H484" t="str">
        <f t="shared" si="35"/>
        <v>PRIMARY_OPTIONAL</v>
      </c>
      <c r="I484" t="str">
        <f t="shared" si="36"/>
        <v>COURSE_ACTIVE</v>
      </c>
      <c r="J484" s="4">
        <f t="shared" si="37"/>
        <v>0</v>
      </c>
      <c r="K484" t="str">
        <f t="shared" si="38"/>
        <v>NOT REQUIRED</v>
      </c>
      <c r="L484" t="str">
        <f t="shared" si="39"/>
        <v/>
      </c>
    </row>
    <row r="485" spans="1:12" x14ac:dyDescent="0.25">
      <c r="A485" t="s">
        <v>250</v>
      </c>
      <c r="B485" t="s">
        <v>794</v>
      </c>
      <c r="C485">
        <v>2</v>
      </c>
      <c r="D485">
        <v>0</v>
      </c>
      <c r="E485">
        <v>2</v>
      </c>
      <c r="F485" s="2">
        <v>0</v>
      </c>
      <c r="G485" t="s">
        <v>294</v>
      </c>
      <c r="H485" t="str">
        <f t="shared" si="35"/>
        <v>OPTIONAL_ONLY</v>
      </c>
      <c r="I485" t="str">
        <f t="shared" si="36"/>
        <v>COURSE_ACTIVE</v>
      </c>
      <c r="J485" s="4">
        <f t="shared" si="37"/>
        <v>0</v>
      </c>
      <c r="K485" t="str">
        <f t="shared" si="38"/>
        <v>NOT REQUIRED</v>
      </c>
      <c r="L485" t="str">
        <f t="shared" si="39"/>
        <v/>
      </c>
    </row>
    <row r="486" spans="1:12" x14ac:dyDescent="0.25">
      <c r="A486" t="s">
        <v>250</v>
      </c>
      <c r="B486" t="s">
        <v>795</v>
      </c>
      <c r="C486">
        <v>6</v>
      </c>
      <c r="D486">
        <v>0</v>
      </c>
      <c r="E486">
        <v>6</v>
      </c>
      <c r="F486" s="2">
        <v>0</v>
      </c>
      <c r="G486" t="s">
        <v>294</v>
      </c>
      <c r="H486" t="str">
        <f t="shared" si="35"/>
        <v>PRIMARY_OPTIONAL</v>
      </c>
      <c r="I486" t="str">
        <f t="shared" si="36"/>
        <v>COURSE_ACTIVE</v>
      </c>
      <c r="J486" s="4">
        <f t="shared" si="37"/>
        <v>0</v>
      </c>
      <c r="K486" t="str">
        <f t="shared" si="38"/>
        <v>NOT REQUIRED</v>
      </c>
      <c r="L486" t="str">
        <f t="shared" si="39"/>
        <v/>
      </c>
    </row>
    <row r="487" spans="1:12" x14ac:dyDescent="0.25">
      <c r="A487" t="s">
        <v>250</v>
      </c>
      <c r="B487" t="s">
        <v>1045</v>
      </c>
      <c r="C487">
        <v>2</v>
      </c>
      <c r="D487">
        <v>1</v>
      </c>
      <c r="E487">
        <v>3</v>
      </c>
      <c r="F487" s="2">
        <v>0.33300000000000002</v>
      </c>
      <c r="G487" t="s">
        <v>294</v>
      </c>
      <c r="H487" t="str">
        <f t="shared" si="35"/>
        <v>NOT MAJOR</v>
      </c>
      <c r="I487" t="str">
        <f t="shared" si="36"/>
        <v>NOT MAJOR</v>
      </c>
      <c r="J487" s="4">
        <f t="shared" si="37"/>
        <v>0.33300000000000002</v>
      </c>
      <c r="K487" t="str">
        <f t="shared" si="38"/>
        <v>NOT REQUIRED</v>
      </c>
      <c r="L487" t="str">
        <f t="shared" si="39"/>
        <v/>
      </c>
    </row>
    <row r="488" spans="1:12" x14ac:dyDescent="0.25">
      <c r="A488" t="s">
        <v>250</v>
      </c>
      <c r="B488" t="s">
        <v>1046</v>
      </c>
      <c r="C488">
        <v>2</v>
      </c>
      <c r="D488">
        <v>0</v>
      </c>
      <c r="E488">
        <v>2</v>
      </c>
      <c r="F488" s="2">
        <v>0</v>
      </c>
      <c r="G488" t="s">
        <v>294</v>
      </c>
      <c r="H488" t="str">
        <f t="shared" si="35"/>
        <v>NOT MAJOR</v>
      </c>
      <c r="I488" t="str">
        <f t="shared" si="36"/>
        <v>NOT MAJOR</v>
      </c>
      <c r="J488" s="4">
        <f t="shared" si="37"/>
        <v>0</v>
      </c>
      <c r="K488" t="str">
        <f t="shared" si="38"/>
        <v>NOT REQUIRED</v>
      </c>
      <c r="L488" t="str">
        <f t="shared" si="39"/>
        <v/>
      </c>
    </row>
    <row r="489" spans="1:12" x14ac:dyDescent="0.25">
      <c r="A489" t="s">
        <v>250</v>
      </c>
      <c r="B489" t="s">
        <v>1047</v>
      </c>
      <c r="C489">
        <v>2</v>
      </c>
      <c r="D489">
        <v>1</v>
      </c>
      <c r="E489">
        <v>3</v>
      </c>
      <c r="F489" s="2">
        <v>0.33300000000000002</v>
      </c>
      <c r="G489" t="s">
        <v>294</v>
      </c>
      <c r="H489" t="str">
        <f t="shared" si="35"/>
        <v>NOT MAJOR</v>
      </c>
      <c r="I489" t="str">
        <f t="shared" si="36"/>
        <v>NOT MAJOR</v>
      </c>
      <c r="J489" s="4">
        <f t="shared" si="37"/>
        <v>0.33300000000000002</v>
      </c>
      <c r="K489" t="str">
        <f t="shared" si="38"/>
        <v>NOT REQUIRED</v>
      </c>
      <c r="L489" t="str">
        <f t="shared" si="39"/>
        <v/>
      </c>
    </row>
    <row r="490" spans="1:12" x14ac:dyDescent="0.25">
      <c r="A490" t="s">
        <v>250</v>
      </c>
      <c r="B490" t="s">
        <v>1048</v>
      </c>
      <c r="C490">
        <v>2</v>
      </c>
      <c r="D490">
        <v>0</v>
      </c>
      <c r="E490">
        <v>2</v>
      </c>
      <c r="F490" s="2">
        <v>0</v>
      </c>
      <c r="G490" t="s">
        <v>294</v>
      </c>
      <c r="H490" t="str">
        <f t="shared" si="35"/>
        <v>NOT MAJOR</v>
      </c>
      <c r="I490" t="str">
        <f t="shared" si="36"/>
        <v>NOT MAJOR</v>
      </c>
      <c r="J490" s="4">
        <f t="shared" si="37"/>
        <v>0</v>
      </c>
      <c r="K490" t="str">
        <f t="shared" si="38"/>
        <v>NOT REQUIRED</v>
      </c>
      <c r="L490" t="str">
        <f t="shared" si="39"/>
        <v/>
      </c>
    </row>
    <row r="491" spans="1:12" x14ac:dyDescent="0.25">
      <c r="A491" t="s">
        <v>250</v>
      </c>
      <c r="B491" t="s">
        <v>1049</v>
      </c>
      <c r="C491">
        <v>2</v>
      </c>
      <c r="D491">
        <v>1</v>
      </c>
      <c r="E491">
        <v>3</v>
      </c>
      <c r="F491" s="2">
        <v>0.33300000000000002</v>
      </c>
      <c r="G491" t="s">
        <v>294</v>
      </c>
      <c r="H491" t="str">
        <f t="shared" si="35"/>
        <v>NOT MAJOR</v>
      </c>
      <c r="I491" t="str">
        <f t="shared" si="36"/>
        <v>NOT MAJOR</v>
      </c>
      <c r="J491" s="4">
        <f t="shared" si="37"/>
        <v>0.33300000000000002</v>
      </c>
      <c r="K491" t="str">
        <f t="shared" si="38"/>
        <v>NOT REQUIRED</v>
      </c>
      <c r="L491" t="str">
        <f t="shared" si="39"/>
        <v/>
      </c>
    </row>
    <row r="492" spans="1:12" x14ac:dyDescent="0.25">
      <c r="A492" t="s">
        <v>250</v>
      </c>
      <c r="B492" t="s">
        <v>1050</v>
      </c>
      <c r="C492">
        <v>2</v>
      </c>
      <c r="D492">
        <v>1</v>
      </c>
      <c r="E492">
        <v>3</v>
      </c>
      <c r="F492" s="2">
        <v>0.33300000000000002</v>
      </c>
      <c r="G492" t="s">
        <v>294</v>
      </c>
      <c r="H492" t="str">
        <f t="shared" si="35"/>
        <v>NOT MAJOR</v>
      </c>
      <c r="I492" t="str">
        <f t="shared" si="36"/>
        <v>NOT MAJOR</v>
      </c>
      <c r="J492" s="4">
        <f t="shared" si="37"/>
        <v>0.33300000000000002</v>
      </c>
      <c r="K492" t="str">
        <f t="shared" si="38"/>
        <v>NOT REQUIRED</v>
      </c>
      <c r="L492" t="str">
        <f t="shared" si="39"/>
        <v/>
      </c>
    </row>
    <row r="493" spans="1:12" x14ac:dyDescent="0.25">
      <c r="A493" t="s">
        <v>250</v>
      </c>
      <c r="B493" t="s">
        <v>1051</v>
      </c>
      <c r="C493">
        <v>2</v>
      </c>
      <c r="D493">
        <v>0</v>
      </c>
      <c r="E493">
        <v>2</v>
      </c>
      <c r="F493" s="2">
        <v>0</v>
      </c>
      <c r="G493" t="s">
        <v>294</v>
      </c>
      <c r="H493" t="str">
        <f t="shared" si="35"/>
        <v>NOT MAJOR</v>
      </c>
      <c r="I493" t="str">
        <f t="shared" si="36"/>
        <v>NOT MAJOR</v>
      </c>
      <c r="J493" s="4">
        <f t="shared" si="37"/>
        <v>0</v>
      </c>
      <c r="K493" t="str">
        <f t="shared" si="38"/>
        <v>NOT REQUIRED</v>
      </c>
      <c r="L493" t="str">
        <f t="shared" si="39"/>
        <v/>
      </c>
    </row>
    <row r="494" spans="1:12" x14ac:dyDescent="0.25">
      <c r="A494" t="s">
        <v>250</v>
      </c>
      <c r="B494" t="s">
        <v>1052</v>
      </c>
      <c r="C494">
        <v>2</v>
      </c>
      <c r="D494">
        <v>1</v>
      </c>
      <c r="E494">
        <v>3</v>
      </c>
      <c r="F494" s="2">
        <v>0.33300000000000002</v>
      </c>
      <c r="G494" t="s">
        <v>294</v>
      </c>
      <c r="H494" t="str">
        <f t="shared" si="35"/>
        <v>NOT MAJOR</v>
      </c>
      <c r="I494" t="str">
        <f t="shared" si="36"/>
        <v>NOT MAJOR</v>
      </c>
      <c r="J494" s="4">
        <f t="shared" si="37"/>
        <v>0.33300000000000002</v>
      </c>
      <c r="K494" t="str">
        <f t="shared" si="38"/>
        <v>NOT REQUIRED</v>
      </c>
      <c r="L494" t="str">
        <f t="shared" si="39"/>
        <v/>
      </c>
    </row>
    <row r="495" spans="1:12" x14ac:dyDescent="0.25">
      <c r="A495" t="s">
        <v>250</v>
      </c>
      <c r="B495" t="s">
        <v>796</v>
      </c>
      <c r="C495">
        <v>6</v>
      </c>
      <c r="D495">
        <v>0</v>
      </c>
      <c r="E495">
        <v>6</v>
      </c>
      <c r="F495" s="2">
        <v>0</v>
      </c>
      <c r="G495" t="s">
        <v>294</v>
      </c>
      <c r="H495" t="str">
        <f t="shared" si="35"/>
        <v>NOT MAJOR</v>
      </c>
      <c r="I495" t="str">
        <f t="shared" si="36"/>
        <v>NOT MAJOR</v>
      </c>
      <c r="J495" s="4">
        <f t="shared" si="37"/>
        <v>0</v>
      </c>
      <c r="K495" t="str">
        <f t="shared" si="38"/>
        <v>NOT REQUIRED</v>
      </c>
      <c r="L495" t="str">
        <f t="shared" si="39"/>
        <v/>
      </c>
    </row>
    <row r="496" spans="1:12" x14ac:dyDescent="0.25">
      <c r="A496" t="s">
        <v>250</v>
      </c>
      <c r="B496" t="s">
        <v>797</v>
      </c>
      <c r="C496">
        <v>6</v>
      </c>
      <c r="D496">
        <v>0</v>
      </c>
      <c r="E496">
        <v>6</v>
      </c>
      <c r="F496" s="2">
        <v>0</v>
      </c>
      <c r="G496" t="s">
        <v>294</v>
      </c>
      <c r="H496" t="str">
        <f t="shared" si="35"/>
        <v>NOT MAJOR</v>
      </c>
      <c r="I496" t="str">
        <f t="shared" si="36"/>
        <v>NOT MAJOR</v>
      </c>
      <c r="J496" s="4">
        <f t="shared" si="37"/>
        <v>0</v>
      </c>
      <c r="K496" t="str">
        <f t="shared" si="38"/>
        <v>NOT REQUIRED</v>
      </c>
      <c r="L496" t="str">
        <f t="shared" si="39"/>
        <v/>
      </c>
    </row>
    <row r="497" spans="1:12" x14ac:dyDescent="0.25">
      <c r="A497" t="s">
        <v>250</v>
      </c>
      <c r="B497" t="s">
        <v>798</v>
      </c>
      <c r="C497">
        <v>3</v>
      </c>
      <c r="D497">
        <v>3</v>
      </c>
      <c r="E497">
        <v>6</v>
      </c>
      <c r="F497" s="2">
        <v>0.5</v>
      </c>
      <c r="G497" t="s">
        <v>243</v>
      </c>
      <c r="H497" t="str">
        <f t="shared" si="35"/>
        <v>PRIMARY_OPTIONAL</v>
      </c>
      <c r="I497" t="str">
        <f t="shared" si="36"/>
        <v>COURSE_ACTIVE</v>
      </c>
      <c r="J497" s="4">
        <f t="shared" si="37"/>
        <v>0.5</v>
      </c>
      <c r="K497" t="str">
        <f t="shared" si="38"/>
        <v>REVIEW</v>
      </c>
      <c r="L497" t="str">
        <f t="shared" si="39"/>
        <v>CHECK</v>
      </c>
    </row>
    <row r="498" spans="1:12" x14ac:dyDescent="0.25">
      <c r="A498" t="s">
        <v>250</v>
      </c>
      <c r="B498" t="s">
        <v>799</v>
      </c>
      <c r="C498">
        <v>23</v>
      </c>
      <c r="D498">
        <v>0</v>
      </c>
      <c r="E498">
        <v>23</v>
      </c>
      <c r="F498" s="2">
        <v>0</v>
      </c>
      <c r="G498" t="s">
        <v>294</v>
      </c>
      <c r="H498" t="str">
        <f t="shared" si="35"/>
        <v>NOT MAJOR</v>
      </c>
      <c r="I498" t="str">
        <f t="shared" si="36"/>
        <v>NOT MAJOR</v>
      </c>
      <c r="J498" s="4">
        <f t="shared" si="37"/>
        <v>0</v>
      </c>
      <c r="K498" t="str">
        <f t="shared" si="38"/>
        <v>NOT REQUIRED</v>
      </c>
      <c r="L498" t="str">
        <f t="shared" si="39"/>
        <v/>
      </c>
    </row>
    <row r="499" spans="1:12" x14ac:dyDescent="0.25">
      <c r="A499" t="s">
        <v>250</v>
      </c>
      <c r="B499" t="s">
        <v>800</v>
      </c>
      <c r="C499">
        <v>3</v>
      </c>
      <c r="D499">
        <v>2</v>
      </c>
      <c r="E499">
        <v>5</v>
      </c>
      <c r="F499" s="2">
        <v>0.4</v>
      </c>
      <c r="G499" t="s">
        <v>243</v>
      </c>
      <c r="H499" t="str">
        <f t="shared" si="35"/>
        <v>OPTIONAL_ONLY</v>
      </c>
      <c r="I499" t="str">
        <f t="shared" si="36"/>
        <v>COURSE_ACTIVE</v>
      </c>
      <c r="J499" s="4">
        <f t="shared" si="37"/>
        <v>0.4</v>
      </c>
      <c r="K499" t="str">
        <f t="shared" si="38"/>
        <v>REVIEW</v>
      </c>
      <c r="L499" t="str">
        <f t="shared" si="39"/>
        <v>CHECK</v>
      </c>
    </row>
    <row r="500" spans="1:12" x14ac:dyDescent="0.25">
      <c r="A500" t="s">
        <v>250</v>
      </c>
      <c r="B500" t="s">
        <v>801</v>
      </c>
      <c r="C500">
        <v>3</v>
      </c>
      <c r="D500">
        <v>0</v>
      </c>
      <c r="E500">
        <v>3</v>
      </c>
      <c r="F500" s="2">
        <v>0</v>
      </c>
      <c r="G500" t="s">
        <v>294</v>
      </c>
      <c r="H500" t="str">
        <f t="shared" si="35"/>
        <v>PRIMARY_OPTIONAL</v>
      </c>
      <c r="I500" t="str">
        <f t="shared" si="36"/>
        <v>COURSE_ACTIVE</v>
      </c>
      <c r="J500" s="4">
        <f t="shared" si="37"/>
        <v>0</v>
      </c>
      <c r="K500" t="str">
        <f t="shared" si="38"/>
        <v>NOT REQUIRED</v>
      </c>
      <c r="L500" t="str">
        <f t="shared" si="39"/>
        <v/>
      </c>
    </row>
    <row r="501" spans="1:12" x14ac:dyDescent="0.25">
      <c r="A501" t="s">
        <v>250</v>
      </c>
      <c r="B501" t="s">
        <v>802</v>
      </c>
      <c r="C501">
        <v>3</v>
      </c>
      <c r="D501">
        <v>0</v>
      </c>
      <c r="E501">
        <v>3</v>
      </c>
      <c r="F501" s="2">
        <v>0</v>
      </c>
      <c r="G501" t="s">
        <v>294</v>
      </c>
      <c r="H501" t="str">
        <f t="shared" si="35"/>
        <v>PRIMARY_OPTIONAL</v>
      </c>
      <c r="I501" t="str">
        <f t="shared" si="36"/>
        <v>COURSE_ACTIVE</v>
      </c>
      <c r="J501" s="4">
        <f t="shared" si="37"/>
        <v>0</v>
      </c>
      <c r="K501" t="str">
        <f t="shared" si="38"/>
        <v>NOT REQUIRED</v>
      </c>
      <c r="L501" t="str">
        <f t="shared" si="39"/>
        <v/>
      </c>
    </row>
    <row r="502" spans="1:12" x14ac:dyDescent="0.25">
      <c r="A502" t="s">
        <v>250</v>
      </c>
      <c r="B502" t="s">
        <v>803</v>
      </c>
      <c r="C502">
        <v>3</v>
      </c>
      <c r="D502">
        <v>0</v>
      </c>
      <c r="E502">
        <v>3</v>
      </c>
      <c r="F502" s="2">
        <v>0</v>
      </c>
      <c r="G502" t="s">
        <v>294</v>
      </c>
      <c r="H502" t="str">
        <f t="shared" si="35"/>
        <v>PRIMARY_OPTIONAL</v>
      </c>
      <c r="I502" t="str">
        <f t="shared" si="36"/>
        <v>COURSE_ACTIVE</v>
      </c>
      <c r="J502" s="4">
        <f t="shared" si="37"/>
        <v>0</v>
      </c>
      <c r="K502" t="str">
        <f t="shared" si="38"/>
        <v>NOT REQUIRED</v>
      </c>
      <c r="L502" t="str">
        <f t="shared" si="39"/>
        <v/>
      </c>
    </row>
    <row r="503" spans="1:12" x14ac:dyDescent="0.25">
      <c r="A503" t="s">
        <v>250</v>
      </c>
      <c r="B503" t="s">
        <v>804</v>
      </c>
      <c r="C503">
        <v>3</v>
      </c>
      <c r="D503">
        <v>0</v>
      </c>
      <c r="E503">
        <v>3</v>
      </c>
      <c r="F503" s="2">
        <v>0</v>
      </c>
      <c r="G503" t="s">
        <v>294</v>
      </c>
      <c r="H503" t="str">
        <f t="shared" si="35"/>
        <v>PRIMARY_OPTIONAL</v>
      </c>
      <c r="I503" t="str">
        <f t="shared" si="36"/>
        <v>COURSE_ACTIVE</v>
      </c>
      <c r="J503" s="4">
        <f t="shared" si="37"/>
        <v>0</v>
      </c>
      <c r="K503" t="str">
        <f t="shared" si="38"/>
        <v>NOT REQUIRED</v>
      </c>
      <c r="L503" t="str">
        <f t="shared" si="39"/>
        <v/>
      </c>
    </row>
    <row r="504" spans="1:12" x14ac:dyDescent="0.25">
      <c r="A504" t="s">
        <v>250</v>
      </c>
      <c r="B504" t="s">
        <v>805</v>
      </c>
      <c r="C504">
        <v>53</v>
      </c>
      <c r="D504">
        <v>15</v>
      </c>
      <c r="E504">
        <v>70</v>
      </c>
      <c r="F504" s="2">
        <v>0.214</v>
      </c>
      <c r="G504" t="s">
        <v>294</v>
      </c>
      <c r="H504" t="str">
        <f t="shared" si="35"/>
        <v>PRIMARY_OPTIONAL</v>
      </c>
      <c r="I504" t="str">
        <f t="shared" si="36"/>
        <v>COURSE_ACTIVE</v>
      </c>
      <c r="J504" s="4">
        <f t="shared" si="37"/>
        <v>0.214</v>
      </c>
      <c r="K504" t="str">
        <f t="shared" si="38"/>
        <v>NOT REQUIRED</v>
      </c>
      <c r="L504" t="str">
        <f t="shared" si="39"/>
        <v/>
      </c>
    </row>
    <row r="505" spans="1:12" x14ac:dyDescent="0.25">
      <c r="A505" t="s">
        <v>250</v>
      </c>
      <c r="B505" t="s">
        <v>806</v>
      </c>
      <c r="C505">
        <v>0</v>
      </c>
      <c r="D505">
        <v>2</v>
      </c>
      <c r="E505">
        <v>2</v>
      </c>
      <c r="F505" s="2">
        <v>1</v>
      </c>
      <c r="G505" t="s">
        <v>243</v>
      </c>
      <c r="H505" t="str">
        <f t="shared" si="35"/>
        <v>OPTIONAL_ONLY</v>
      </c>
      <c r="I505" t="str">
        <f t="shared" si="36"/>
        <v>NOT OFFERED</v>
      </c>
      <c r="J505" s="4">
        <f t="shared" si="37"/>
        <v>1</v>
      </c>
      <c r="K505" t="str">
        <f t="shared" si="38"/>
        <v>REVIEW</v>
      </c>
      <c r="L505" t="str">
        <f t="shared" si="39"/>
        <v>CHECK</v>
      </c>
    </row>
    <row r="506" spans="1:12" x14ac:dyDescent="0.25">
      <c r="A506" t="s">
        <v>250</v>
      </c>
      <c r="B506" t="s">
        <v>807</v>
      </c>
      <c r="C506">
        <v>6</v>
      </c>
      <c r="D506">
        <v>0</v>
      </c>
      <c r="E506">
        <v>6</v>
      </c>
      <c r="F506" s="2">
        <v>0</v>
      </c>
      <c r="G506" t="s">
        <v>294</v>
      </c>
      <c r="H506" t="str">
        <f t="shared" si="35"/>
        <v>PRIMARY_OPTIONAL</v>
      </c>
      <c r="I506" t="str">
        <f t="shared" si="36"/>
        <v>COURSE_ACTIVE</v>
      </c>
      <c r="J506" s="4">
        <f t="shared" si="37"/>
        <v>0</v>
      </c>
      <c r="K506" t="str">
        <f t="shared" si="38"/>
        <v>NOT REQUIRED</v>
      </c>
      <c r="L506" t="str">
        <f t="shared" si="39"/>
        <v/>
      </c>
    </row>
    <row r="507" spans="1:12" x14ac:dyDescent="0.25">
      <c r="A507" t="s">
        <v>250</v>
      </c>
      <c r="B507" t="s">
        <v>808</v>
      </c>
      <c r="C507">
        <v>17</v>
      </c>
      <c r="D507">
        <v>3</v>
      </c>
      <c r="E507">
        <v>20</v>
      </c>
      <c r="F507" s="2">
        <v>0.15</v>
      </c>
      <c r="G507" t="s">
        <v>294</v>
      </c>
      <c r="H507" t="str">
        <f t="shared" si="35"/>
        <v>PRIMARY_OPTIONAL</v>
      </c>
      <c r="I507" t="str">
        <f t="shared" si="36"/>
        <v>COURSE_ACTIVE</v>
      </c>
      <c r="J507" s="4">
        <f t="shared" si="37"/>
        <v>0.15</v>
      </c>
      <c r="K507" t="str">
        <f t="shared" si="38"/>
        <v>NOT REQUIRED</v>
      </c>
      <c r="L507" t="str">
        <f t="shared" si="39"/>
        <v/>
      </c>
    </row>
    <row r="508" spans="1:12" x14ac:dyDescent="0.25">
      <c r="A508" t="s">
        <v>250</v>
      </c>
      <c r="B508" t="s">
        <v>809</v>
      </c>
      <c r="C508">
        <v>18</v>
      </c>
      <c r="D508">
        <v>5</v>
      </c>
      <c r="E508">
        <v>23</v>
      </c>
      <c r="F508" s="2">
        <v>0.217</v>
      </c>
      <c r="G508" t="s">
        <v>294</v>
      </c>
      <c r="H508" t="str">
        <f t="shared" si="35"/>
        <v>PRIMARY_OPTIONAL</v>
      </c>
      <c r="I508" t="str">
        <f t="shared" si="36"/>
        <v>COURSE_ACTIVE</v>
      </c>
      <c r="J508" s="4">
        <f t="shared" si="37"/>
        <v>0.217</v>
      </c>
      <c r="K508" t="str">
        <f t="shared" si="38"/>
        <v>NOT REQUIRED</v>
      </c>
      <c r="L508" t="str">
        <f t="shared" si="39"/>
        <v/>
      </c>
    </row>
    <row r="509" spans="1:12" x14ac:dyDescent="0.25">
      <c r="A509" t="s">
        <v>271</v>
      </c>
      <c r="B509" t="s">
        <v>810</v>
      </c>
      <c r="C509">
        <v>4</v>
      </c>
      <c r="D509">
        <v>3</v>
      </c>
      <c r="E509">
        <v>7</v>
      </c>
      <c r="F509" s="2">
        <v>0.42899999999999999</v>
      </c>
      <c r="G509" t="s">
        <v>243</v>
      </c>
      <c r="H509" t="str">
        <f t="shared" si="35"/>
        <v>PRIMARY_ONLY</v>
      </c>
      <c r="I509" t="str">
        <f t="shared" si="36"/>
        <v>COURSE_ACTIVE</v>
      </c>
      <c r="J509" s="4">
        <f t="shared" si="37"/>
        <v>0.42899999999999999</v>
      </c>
      <c r="K509" t="str">
        <f t="shared" si="38"/>
        <v>REVIEW</v>
      </c>
      <c r="L509" t="str">
        <f t="shared" si="39"/>
        <v>CHECK</v>
      </c>
    </row>
    <row r="510" spans="1:12" x14ac:dyDescent="0.25">
      <c r="A510" t="s">
        <v>271</v>
      </c>
      <c r="B510" t="s">
        <v>811</v>
      </c>
      <c r="C510">
        <v>3</v>
      </c>
      <c r="D510">
        <v>1</v>
      </c>
      <c r="E510">
        <v>4</v>
      </c>
      <c r="F510" s="2">
        <v>0.25</v>
      </c>
      <c r="G510" t="s">
        <v>294</v>
      </c>
      <c r="H510" t="str">
        <f t="shared" si="35"/>
        <v>NOT MAJOR</v>
      </c>
      <c r="I510" t="str">
        <f t="shared" si="36"/>
        <v>NOT MAJOR</v>
      </c>
      <c r="J510" s="4">
        <f t="shared" si="37"/>
        <v>0.25</v>
      </c>
      <c r="K510" t="str">
        <f t="shared" si="38"/>
        <v>NOT REQUIRED</v>
      </c>
      <c r="L510" t="str">
        <f t="shared" si="39"/>
        <v/>
      </c>
    </row>
    <row r="511" spans="1:12" x14ac:dyDescent="0.25">
      <c r="A511" t="s">
        <v>271</v>
      </c>
      <c r="B511" t="s">
        <v>812</v>
      </c>
      <c r="C511">
        <v>6</v>
      </c>
      <c r="D511">
        <v>2</v>
      </c>
      <c r="E511">
        <v>8</v>
      </c>
      <c r="F511" s="2">
        <v>0.25</v>
      </c>
      <c r="G511" t="s">
        <v>294</v>
      </c>
      <c r="H511" t="str">
        <f t="shared" si="35"/>
        <v>NOT MAJOR</v>
      </c>
      <c r="I511" t="str">
        <f t="shared" si="36"/>
        <v>NOT MAJOR</v>
      </c>
      <c r="J511" s="4">
        <f t="shared" si="37"/>
        <v>0.25</v>
      </c>
      <c r="K511" t="str">
        <f t="shared" si="38"/>
        <v>NOT REQUIRED</v>
      </c>
      <c r="L511" t="str">
        <f t="shared" si="39"/>
        <v/>
      </c>
    </row>
    <row r="512" spans="1:12" x14ac:dyDescent="0.25">
      <c r="A512" t="s">
        <v>271</v>
      </c>
      <c r="B512" t="s">
        <v>813</v>
      </c>
      <c r="C512">
        <v>3</v>
      </c>
      <c r="D512">
        <v>2</v>
      </c>
      <c r="E512">
        <v>5</v>
      </c>
      <c r="F512" s="2">
        <v>0.4</v>
      </c>
      <c r="G512" t="s">
        <v>243</v>
      </c>
      <c r="H512" t="str">
        <f t="shared" si="35"/>
        <v>NOT MAJOR</v>
      </c>
      <c r="I512" t="str">
        <f t="shared" si="36"/>
        <v>NOT MAJOR</v>
      </c>
      <c r="J512" s="4">
        <f t="shared" si="37"/>
        <v>0.4</v>
      </c>
      <c r="K512" t="str">
        <f t="shared" si="38"/>
        <v>REVIEW</v>
      </c>
      <c r="L512" t="str">
        <f t="shared" si="39"/>
        <v/>
      </c>
    </row>
    <row r="513" spans="1:12" x14ac:dyDescent="0.25">
      <c r="A513" t="s">
        <v>271</v>
      </c>
      <c r="B513" t="s">
        <v>814</v>
      </c>
      <c r="C513">
        <v>2</v>
      </c>
      <c r="D513">
        <v>3</v>
      </c>
      <c r="E513">
        <v>5</v>
      </c>
      <c r="F513" s="2">
        <v>0.6</v>
      </c>
      <c r="G513" t="s">
        <v>243</v>
      </c>
      <c r="H513" t="str">
        <f t="shared" si="35"/>
        <v>NOT MAJOR</v>
      </c>
      <c r="I513" t="str">
        <f t="shared" si="36"/>
        <v>NOT MAJOR</v>
      </c>
      <c r="J513" s="4">
        <f t="shared" si="37"/>
        <v>0.6</v>
      </c>
      <c r="K513" t="str">
        <f t="shared" si="38"/>
        <v>REVIEW</v>
      </c>
      <c r="L513" t="str">
        <f t="shared" si="39"/>
        <v/>
      </c>
    </row>
    <row r="514" spans="1:12" x14ac:dyDescent="0.25">
      <c r="A514" t="s">
        <v>271</v>
      </c>
      <c r="B514" t="s">
        <v>815</v>
      </c>
      <c r="C514">
        <v>2</v>
      </c>
      <c r="D514">
        <v>2</v>
      </c>
      <c r="E514">
        <v>4</v>
      </c>
      <c r="F514" s="2">
        <v>0.5</v>
      </c>
      <c r="G514" t="s">
        <v>243</v>
      </c>
      <c r="H514" t="str">
        <f t="shared" ref="H514:H577" si="40">IFERROR(VLOOKUP(B514, IND_1A, 5, FALSE), "NOT MAJOR")</f>
        <v>NOT MAJOR</v>
      </c>
      <c r="I514" t="str">
        <f t="shared" ref="I514:I577" si="41">IFERROR(VLOOKUP(B514, IND_1A, 6, FALSE), "NOT MAJOR")</f>
        <v>NOT MAJOR</v>
      </c>
      <c r="J514" s="4">
        <f t="shared" si="37"/>
        <v>0.5</v>
      </c>
      <c r="K514" t="str">
        <f t="shared" si="38"/>
        <v>REVIEW</v>
      </c>
      <c r="L514" t="str">
        <f t="shared" si="39"/>
        <v/>
      </c>
    </row>
    <row r="515" spans="1:12" x14ac:dyDescent="0.25">
      <c r="A515" t="s">
        <v>271</v>
      </c>
      <c r="B515" t="s">
        <v>816</v>
      </c>
      <c r="C515">
        <v>3</v>
      </c>
      <c r="D515">
        <v>1</v>
      </c>
      <c r="E515">
        <v>4</v>
      </c>
      <c r="F515" s="2">
        <v>0.25</v>
      </c>
      <c r="G515" t="s">
        <v>294</v>
      </c>
      <c r="H515" t="str">
        <f t="shared" si="40"/>
        <v>PRIMARY_ONLY</v>
      </c>
      <c r="I515" t="str">
        <f t="shared" si="41"/>
        <v>COURSE_ACTIVE</v>
      </c>
      <c r="J515" s="4">
        <f t="shared" ref="J515:J578" si="42">F515</f>
        <v>0.25</v>
      </c>
      <c r="K515" t="str">
        <f t="shared" ref="K515:K578" si="43">G515</f>
        <v>NOT REQUIRED</v>
      </c>
      <c r="L515" t="str">
        <f t="shared" ref="L515:L578" si="44">IF(AND(H515&lt;&gt;"NOT MAJOR",K515="REVIEW"),"CHECK","")</f>
        <v/>
      </c>
    </row>
    <row r="516" spans="1:12" x14ac:dyDescent="0.25">
      <c r="A516" t="s">
        <v>271</v>
      </c>
      <c r="B516" t="s">
        <v>817</v>
      </c>
      <c r="C516">
        <v>3</v>
      </c>
      <c r="D516">
        <v>0</v>
      </c>
      <c r="E516">
        <v>3</v>
      </c>
      <c r="F516" s="2">
        <v>0</v>
      </c>
      <c r="G516" t="s">
        <v>294</v>
      </c>
      <c r="H516" t="str">
        <f t="shared" si="40"/>
        <v>PRIMARY_ONLY</v>
      </c>
      <c r="I516" t="str">
        <f t="shared" si="41"/>
        <v>COURSE_ACTIVE</v>
      </c>
      <c r="J516" s="4">
        <f t="shared" si="42"/>
        <v>0</v>
      </c>
      <c r="K516" t="str">
        <f t="shared" si="43"/>
        <v>NOT REQUIRED</v>
      </c>
      <c r="L516" t="str">
        <f t="shared" si="44"/>
        <v/>
      </c>
    </row>
    <row r="517" spans="1:12" x14ac:dyDescent="0.25">
      <c r="A517" t="s">
        <v>271</v>
      </c>
      <c r="B517" t="s">
        <v>1053</v>
      </c>
      <c r="C517">
        <v>16</v>
      </c>
      <c r="D517">
        <v>1</v>
      </c>
      <c r="E517">
        <v>17</v>
      </c>
      <c r="F517" s="2">
        <v>5.8999999999999997E-2</v>
      </c>
      <c r="G517" t="s">
        <v>294</v>
      </c>
      <c r="H517" t="str">
        <f t="shared" si="40"/>
        <v>PRIMARY_ONLY</v>
      </c>
      <c r="I517" t="str">
        <f t="shared" si="41"/>
        <v>COURSE_ACTIVE</v>
      </c>
      <c r="J517" s="4">
        <f t="shared" si="42"/>
        <v>5.8999999999999997E-2</v>
      </c>
      <c r="K517" t="str">
        <f t="shared" si="43"/>
        <v>NOT REQUIRED</v>
      </c>
      <c r="L517" t="str">
        <f t="shared" si="44"/>
        <v/>
      </c>
    </row>
    <row r="518" spans="1:12" x14ac:dyDescent="0.25">
      <c r="A518" t="s">
        <v>271</v>
      </c>
      <c r="B518" t="s">
        <v>1054</v>
      </c>
      <c r="C518">
        <v>13</v>
      </c>
      <c r="D518">
        <v>1</v>
      </c>
      <c r="E518">
        <v>14</v>
      </c>
      <c r="F518" s="2">
        <v>7.0999999999999994E-2</v>
      </c>
      <c r="G518" t="s">
        <v>294</v>
      </c>
      <c r="H518" t="str">
        <f t="shared" si="40"/>
        <v>PRIMARY_ONLY</v>
      </c>
      <c r="I518" t="str">
        <f t="shared" si="41"/>
        <v>COURSE_ACTIVE</v>
      </c>
      <c r="J518" s="4">
        <f t="shared" si="42"/>
        <v>7.0999999999999994E-2</v>
      </c>
      <c r="K518" t="str">
        <f t="shared" si="43"/>
        <v>NOT REQUIRED</v>
      </c>
      <c r="L518" t="str">
        <f t="shared" si="44"/>
        <v/>
      </c>
    </row>
    <row r="519" spans="1:12" x14ac:dyDescent="0.25">
      <c r="A519" t="s">
        <v>271</v>
      </c>
      <c r="B519" t="s">
        <v>1055</v>
      </c>
      <c r="C519">
        <v>12</v>
      </c>
      <c r="D519">
        <v>2</v>
      </c>
      <c r="E519">
        <v>14</v>
      </c>
      <c r="F519" s="2">
        <v>0.14299999999999999</v>
      </c>
      <c r="G519" t="s">
        <v>294</v>
      </c>
      <c r="H519" t="str">
        <f t="shared" si="40"/>
        <v>PRIMARY_ONLY</v>
      </c>
      <c r="I519" t="str">
        <f t="shared" si="41"/>
        <v>COURSE_ACTIVE</v>
      </c>
      <c r="J519" s="4">
        <f t="shared" si="42"/>
        <v>0.14299999999999999</v>
      </c>
      <c r="K519" t="str">
        <f t="shared" si="43"/>
        <v>NOT REQUIRED</v>
      </c>
      <c r="L519" t="str">
        <f t="shared" si="44"/>
        <v/>
      </c>
    </row>
    <row r="520" spans="1:12" x14ac:dyDescent="0.25">
      <c r="A520" t="s">
        <v>271</v>
      </c>
      <c r="B520" t="s">
        <v>818</v>
      </c>
      <c r="C520">
        <v>3</v>
      </c>
      <c r="D520">
        <v>0</v>
      </c>
      <c r="E520">
        <v>3</v>
      </c>
      <c r="F520" s="2">
        <v>0</v>
      </c>
      <c r="G520" t="s">
        <v>294</v>
      </c>
      <c r="H520" t="str">
        <f t="shared" si="40"/>
        <v>PRIMARY_ONLY</v>
      </c>
      <c r="I520" t="str">
        <f t="shared" si="41"/>
        <v>COURSE_ACTIVE</v>
      </c>
      <c r="J520" s="4">
        <f t="shared" si="42"/>
        <v>0</v>
      </c>
      <c r="K520" t="str">
        <f t="shared" si="43"/>
        <v>NOT REQUIRED</v>
      </c>
      <c r="L520" t="str">
        <f t="shared" si="44"/>
        <v/>
      </c>
    </row>
    <row r="521" spans="1:12" x14ac:dyDescent="0.25">
      <c r="A521" t="s">
        <v>271</v>
      </c>
      <c r="B521" t="s">
        <v>1056</v>
      </c>
      <c r="C521">
        <v>16</v>
      </c>
      <c r="D521">
        <v>1</v>
      </c>
      <c r="E521">
        <v>17</v>
      </c>
      <c r="F521" s="2">
        <v>5.8999999999999997E-2</v>
      </c>
      <c r="G521" t="s">
        <v>294</v>
      </c>
      <c r="H521" t="str">
        <f t="shared" si="40"/>
        <v>PRIMARY_ONLY</v>
      </c>
      <c r="I521" t="str">
        <f t="shared" si="41"/>
        <v>COURSE_ACTIVE</v>
      </c>
      <c r="J521" s="4">
        <f t="shared" si="42"/>
        <v>5.8999999999999997E-2</v>
      </c>
      <c r="K521" t="str">
        <f t="shared" si="43"/>
        <v>NOT REQUIRED</v>
      </c>
      <c r="L521" t="str">
        <f t="shared" si="44"/>
        <v/>
      </c>
    </row>
    <row r="522" spans="1:12" x14ac:dyDescent="0.25">
      <c r="A522" t="s">
        <v>271</v>
      </c>
      <c r="B522" t="s">
        <v>1057</v>
      </c>
      <c r="C522">
        <v>12</v>
      </c>
      <c r="D522">
        <v>0</v>
      </c>
      <c r="E522">
        <v>12</v>
      </c>
      <c r="F522" s="2">
        <v>0</v>
      </c>
      <c r="G522" t="s">
        <v>294</v>
      </c>
      <c r="H522" t="str">
        <f t="shared" si="40"/>
        <v>PRIMARY_ONLY</v>
      </c>
      <c r="I522" t="str">
        <f t="shared" si="41"/>
        <v>COURSE_ACTIVE</v>
      </c>
      <c r="J522" s="4">
        <f t="shared" si="42"/>
        <v>0</v>
      </c>
      <c r="K522" t="str">
        <f t="shared" si="43"/>
        <v>NOT REQUIRED</v>
      </c>
      <c r="L522" t="str">
        <f t="shared" si="44"/>
        <v/>
      </c>
    </row>
    <row r="523" spans="1:12" x14ac:dyDescent="0.25">
      <c r="A523" t="s">
        <v>271</v>
      </c>
      <c r="B523" t="s">
        <v>1058</v>
      </c>
      <c r="C523">
        <v>14</v>
      </c>
      <c r="D523">
        <v>0</v>
      </c>
      <c r="E523">
        <v>18</v>
      </c>
      <c r="F523" s="2">
        <v>0</v>
      </c>
      <c r="G523" t="s">
        <v>294</v>
      </c>
      <c r="H523" t="str">
        <f t="shared" si="40"/>
        <v>PRIMARY_ONLY</v>
      </c>
      <c r="I523" t="str">
        <f t="shared" si="41"/>
        <v>COURSE_ACTIVE</v>
      </c>
      <c r="J523" s="4">
        <f t="shared" si="42"/>
        <v>0</v>
      </c>
      <c r="K523" t="str">
        <f t="shared" si="43"/>
        <v>NOT REQUIRED</v>
      </c>
      <c r="L523" t="str">
        <f t="shared" si="44"/>
        <v/>
      </c>
    </row>
    <row r="524" spans="1:12" x14ac:dyDescent="0.25">
      <c r="A524" t="s">
        <v>271</v>
      </c>
      <c r="B524" t="s">
        <v>819</v>
      </c>
      <c r="C524">
        <v>3</v>
      </c>
      <c r="D524">
        <v>0</v>
      </c>
      <c r="E524">
        <v>3</v>
      </c>
      <c r="F524" s="2">
        <v>0</v>
      </c>
      <c r="G524" t="s">
        <v>294</v>
      </c>
      <c r="H524" t="str">
        <f t="shared" si="40"/>
        <v>PRIMARY_ONLY</v>
      </c>
      <c r="I524" t="str">
        <f t="shared" si="41"/>
        <v>COURSE_ACTIVE</v>
      </c>
      <c r="J524" s="4">
        <f t="shared" si="42"/>
        <v>0</v>
      </c>
      <c r="K524" t="str">
        <f t="shared" si="43"/>
        <v>NOT REQUIRED</v>
      </c>
      <c r="L524" t="str">
        <f t="shared" si="44"/>
        <v/>
      </c>
    </row>
    <row r="525" spans="1:12" x14ac:dyDescent="0.25">
      <c r="A525" t="s">
        <v>271</v>
      </c>
      <c r="B525" t="s">
        <v>1059</v>
      </c>
      <c r="C525">
        <v>15</v>
      </c>
      <c r="D525">
        <v>1</v>
      </c>
      <c r="E525">
        <v>20</v>
      </c>
      <c r="F525" s="2">
        <v>0.05</v>
      </c>
      <c r="G525" t="s">
        <v>294</v>
      </c>
      <c r="H525" t="str">
        <f t="shared" si="40"/>
        <v>PRIMARY_ONLY</v>
      </c>
      <c r="I525" t="str">
        <f t="shared" si="41"/>
        <v>COURSE_ACTIVE</v>
      </c>
      <c r="J525" s="4">
        <f t="shared" si="42"/>
        <v>0.05</v>
      </c>
      <c r="K525" t="str">
        <f t="shared" si="43"/>
        <v>NOT REQUIRED</v>
      </c>
      <c r="L525" t="str">
        <f t="shared" si="44"/>
        <v/>
      </c>
    </row>
    <row r="526" spans="1:12" x14ac:dyDescent="0.25">
      <c r="A526" t="s">
        <v>271</v>
      </c>
      <c r="B526" t="s">
        <v>1060</v>
      </c>
      <c r="C526">
        <v>12</v>
      </c>
      <c r="D526">
        <v>4</v>
      </c>
      <c r="E526">
        <v>16</v>
      </c>
      <c r="F526" s="2">
        <v>0.25</v>
      </c>
      <c r="G526" t="s">
        <v>294</v>
      </c>
      <c r="H526" t="str">
        <f t="shared" si="40"/>
        <v>PRIMARY_ONLY</v>
      </c>
      <c r="I526" t="str">
        <f t="shared" si="41"/>
        <v>COURSE_ACTIVE</v>
      </c>
      <c r="J526" s="4">
        <f t="shared" si="42"/>
        <v>0.25</v>
      </c>
      <c r="K526" t="str">
        <f t="shared" si="43"/>
        <v>NOT REQUIRED</v>
      </c>
      <c r="L526" t="str">
        <f t="shared" si="44"/>
        <v/>
      </c>
    </row>
    <row r="527" spans="1:12" x14ac:dyDescent="0.25">
      <c r="A527" t="s">
        <v>271</v>
      </c>
      <c r="B527" t="s">
        <v>1061</v>
      </c>
      <c r="C527">
        <v>8</v>
      </c>
      <c r="D527">
        <v>0</v>
      </c>
      <c r="E527">
        <v>8</v>
      </c>
      <c r="F527" s="2">
        <v>0</v>
      </c>
      <c r="G527" t="s">
        <v>294</v>
      </c>
      <c r="H527" t="str">
        <f t="shared" si="40"/>
        <v>PRIMARY_ONLY</v>
      </c>
      <c r="I527" t="str">
        <f t="shared" si="41"/>
        <v>COURSE_ACTIVE</v>
      </c>
      <c r="J527" s="4">
        <f t="shared" si="42"/>
        <v>0</v>
      </c>
      <c r="K527" t="str">
        <f t="shared" si="43"/>
        <v>NOT REQUIRED</v>
      </c>
      <c r="L527" t="str">
        <f t="shared" si="44"/>
        <v/>
      </c>
    </row>
    <row r="528" spans="1:12" x14ac:dyDescent="0.25">
      <c r="A528" t="s">
        <v>271</v>
      </c>
      <c r="B528" t="s">
        <v>820</v>
      </c>
      <c r="C528">
        <v>3</v>
      </c>
      <c r="D528">
        <v>0</v>
      </c>
      <c r="E528">
        <v>3</v>
      </c>
      <c r="F528" s="2">
        <v>0</v>
      </c>
      <c r="G528" t="s">
        <v>294</v>
      </c>
      <c r="H528" t="str">
        <f t="shared" si="40"/>
        <v>PRIMARY_ONLY</v>
      </c>
      <c r="I528" t="str">
        <f t="shared" si="41"/>
        <v>COURSE_ACTIVE</v>
      </c>
      <c r="J528" s="4">
        <f t="shared" si="42"/>
        <v>0</v>
      </c>
      <c r="K528" t="str">
        <f t="shared" si="43"/>
        <v>NOT REQUIRED</v>
      </c>
      <c r="L528" t="str">
        <f t="shared" si="44"/>
        <v/>
      </c>
    </row>
    <row r="529" spans="1:12" x14ac:dyDescent="0.25">
      <c r="A529" t="s">
        <v>271</v>
      </c>
      <c r="B529" t="s">
        <v>1062</v>
      </c>
      <c r="C529">
        <v>16</v>
      </c>
      <c r="D529">
        <v>0</v>
      </c>
      <c r="E529">
        <v>16</v>
      </c>
      <c r="F529" s="2">
        <v>0</v>
      </c>
      <c r="G529" t="s">
        <v>294</v>
      </c>
      <c r="H529" t="str">
        <f t="shared" si="40"/>
        <v>PRIMARY_ONLY</v>
      </c>
      <c r="I529" t="str">
        <f t="shared" si="41"/>
        <v>COURSE_ACTIVE</v>
      </c>
      <c r="J529" s="4">
        <f t="shared" si="42"/>
        <v>0</v>
      </c>
      <c r="K529" t="str">
        <f t="shared" si="43"/>
        <v>NOT REQUIRED</v>
      </c>
      <c r="L529" t="str">
        <f t="shared" si="44"/>
        <v/>
      </c>
    </row>
    <row r="530" spans="1:12" x14ac:dyDescent="0.25">
      <c r="A530" t="s">
        <v>271</v>
      </c>
      <c r="B530" t="s">
        <v>1063</v>
      </c>
      <c r="C530">
        <v>12</v>
      </c>
      <c r="D530">
        <v>4</v>
      </c>
      <c r="E530">
        <v>16</v>
      </c>
      <c r="F530" s="2">
        <v>0.25</v>
      </c>
      <c r="G530" t="s">
        <v>294</v>
      </c>
      <c r="H530" t="str">
        <f t="shared" si="40"/>
        <v>PRIMARY_ONLY</v>
      </c>
      <c r="I530" t="str">
        <f t="shared" si="41"/>
        <v>COURSE_ACTIVE</v>
      </c>
      <c r="J530" s="4">
        <f t="shared" si="42"/>
        <v>0.25</v>
      </c>
      <c r="K530" t="str">
        <f t="shared" si="43"/>
        <v>NOT REQUIRED</v>
      </c>
      <c r="L530" t="str">
        <f t="shared" si="44"/>
        <v/>
      </c>
    </row>
    <row r="531" spans="1:12" x14ac:dyDescent="0.25">
      <c r="A531" t="s">
        <v>271</v>
      </c>
      <c r="B531" t="s">
        <v>1064</v>
      </c>
      <c r="C531">
        <v>3</v>
      </c>
      <c r="D531">
        <v>0</v>
      </c>
      <c r="E531">
        <v>3</v>
      </c>
      <c r="F531" s="2">
        <v>0</v>
      </c>
      <c r="G531" t="s">
        <v>294</v>
      </c>
      <c r="H531" t="str">
        <f t="shared" si="40"/>
        <v>NOT MAJOR</v>
      </c>
      <c r="I531" t="str">
        <f t="shared" si="41"/>
        <v>NOT MAJOR</v>
      </c>
      <c r="J531" s="4">
        <f t="shared" si="42"/>
        <v>0</v>
      </c>
      <c r="K531" t="str">
        <f t="shared" si="43"/>
        <v>NOT REQUIRED</v>
      </c>
      <c r="L531" t="str">
        <f t="shared" si="44"/>
        <v/>
      </c>
    </row>
    <row r="532" spans="1:12" x14ac:dyDescent="0.25">
      <c r="A532" t="s">
        <v>271</v>
      </c>
      <c r="B532" t="s">
        <v>1065</v>
      </c>
      <c r="C532">
        <v>3</v>
      </c>
      <c r="D532">
        <v>0</v>
      </c>
      <c r="E532">
        <v>3</v>
      </c>
      <c r="F532" s="2">
        <v>0</v>
      </c>
      <c r="G532" t="s">
        <v>294</v>
      </c>
      <c r="H532" t="str">
        <f t="shared" si="40"/>
        <v>NOT MAJOR</v>
      </c>
      <c r="I532" t="str">
        <f t="shared" si="41"/>
        <v>NOT MAJOR</v>
      </c>
      <c r="J532" s="4">
        <f t="shared" si="42"/>
        <v>0</v>
      </c>
      <c r="K532" t="str">
        <f t="shared" si="43"/>
        <v>NOT REQUIRED</v>
      </c>
      <c r="L532" t="str">
        <f t="shared" si="44"/>
        <v/>
      </c>
    </row>
    <row r="533" spans="1:12" x14ac:dyDescent="0.25">
      <c r="A533" t="s">
        <v>271</v>
      </c>
      <c r="B533" t="s">
        <v>1066</v>
      </c>
      <c r="C533">
        <v>3</v>
      </c>
      <c r="D533">
        <v>0</v>
      </c>
      <c r="E533">
        <v>3</v>
      </c>
      <c r="F533" s="2">
        <v>0</v>
      </c>
      <c r="G533" t="s">
        <v>294</v>
      </c>
      <c r="H533" t="str">
        <f t="shared" si="40"/>
        <v>NOT MAJOR</v>
      </c>
      <c r="I533" t="str">
        <f t="shared" si="41"/>
        <v>NOT MAJOR</v>
      </c>
      <c r="J533" s="4">
        <f t="shared" si="42"/>
        <v>0</v>
      </c>
      <c r="K533" t="str">
        <f t="shared" si="43"/>
        <v>NOT REQUIRED</v>
      </c>
      <c r="L533" t="str">
        <f t="shared" si="44"/>
        <v/>
      </c>
    </row>
    <row r="534" spans="1:12" x14ac:dyDescent="0.25">
      <c r="A534" t="s">
        <v>271</v>
      </c>
      <c r="B534" t="s">
        <v>1067</v>
      </c>
      <c r="C534">
        <v>3</v>
      </c>
      <c r="D534">
        <v>0</v>
      </c>
      <c r="E534">
        <v>3</v>
      </c>
      <c r="F534" s="2">
        <v>0</v>
      </c>
      <c r="G534" t="s">
        <v>294</v>
      </c>
      <c r="H534" t="str">
        <f t="shared" si="40"/>
        <v>NOT MAJOR</v>
      </c>
      <c r="I534" t="str">
        <f t="shared" si="41"/>
        <v>NOT MAJOR</v>
      </c>
      <c r="J534" s="4">
        <f t="shared" si="42"/>
        <v>0</v>
      </c>
      <c r="K534" t="str">
        <f t="shared" si="43"/>
        <v>NOT REQUIRED</v>
      </c>
      <c r="L534" t="str">
        <f t="shared" si="44"/>
        <v/>
      </c>
    </row>
    <row r="535" spans="1:12" x14ac:dyDescent="0.25">
      <c r="A535" t="s">
        <v>271</v>
      </c>
      <c r="B535" t="s">
        <v>1068</v>
      </c>
      <c r="C535">
        <v>0</v>
      </c>
      <c r="D535">
        <v>2</v>
      </c>
      <c r="E535">
        <v>2</v>
      </c>
      <c r="F535" s="2">
        <v>1</v>
      </c>
      <c r="G535" t="s">
        <v>243</v>
      </c>
      <c r="H535" t="str">
        <f t="shared" si="40"/>
        <v>NOT MAJOR</v>
      </c>
      <c r="I535" t="str">
        <f t="shared" si="41"/>
        <v>NOT MAJOR</v>
      </c>
      <c r="J535" s="4">
        <f t="shared" si="42"/>
        <v>1</v>
      </c>
      <c r="K535" t="str">
        <f t="shared" si="43"/>
        <v>REVIEW</v>
      </c>
      <c r="L535" t="str">
        <f t="shared" si="44"/>
        <v/>
      </c>
    </row>
    <row r="536" spans="1:12" x14ac:dyDescent="0.25">
      <c r="A536" t="s">
        <v>271</v>
      </c>
      <c r="B536" t="s">
        <v>821</v>
      </c>
      <c r="C536">
        <v>5</v>
      </c>
      <c r="D536">
        <v>3</v>
      </c>
      <c r="E536">
        <v>8</v>
      </c>
      <c r="F536" s="2">
        <v>0.375</v>
      </c>
      <c r="G536" t="s">
        <v>294</v>
      </c>
      <c r="H536" t="str">
        <f t="shared" si="40"/>
        <v>OPTIONAL_ONLY</v>
      </c>
      <c r="I536" t="str">
        <f t="shared" si="41"/>
        <v>COURSE_ACTIVE</v>
      </c>
      <c r="J536" s="4">
        <f t="shared" si="42"/>
        <v>0.375</v>
      </c>
      <c r="K536" t="str">
        <f t="shared" si="43"/>
        <v>NOT REQUIRED</v>
      </c>
      <c r="L536" t="str">
        <f t="shared" si="44"/>
        <v/>
      </c>
    </row>
    <row r="537" spans="1:12" x14ac:dyDescent="0.25">
      <c r="A537" t="s">
        <v>271</v>
      </c>
      <c r="B537" t="s">
        <v>822</v>
      </c>
      <c r="C537">
        <v>2</v>
      </c>
      <c r="D537">
        <v>2</v>
      </c>
      <c r="E537">
        <v>4</v>
      </c>
      <c r="F537" s="2">
        <v>0.5</v>
      </c>
      <c r="G537" t="s">
        <v>243</v>
      </c>
      <c r="H537" t="str">
        <f t="shared" si="40"/>
        <v>NOT MAJOR</v>
      </c>
      <c r="I537" t="str">
        <f t="shared" si="41"/>
        <v>NOT MAJOR</v>
      </c>
      <c r="J537" s="4">
        <f t="shared" si="42"/>
        <v>0.5</v>
      </c>
      <c r="K537" t="str">
        <f t="shared" si="43"/>
        <v>REVIEW</v>
      </c>
      <c r="L537" t="str">
        <f t="shared" si="44"/>
        <v/>
      </c>
    </row>
    <row r="538" spans="1:12" x14ac:dyDescent="0.25">
      <c r="A538" t="s">
        <v>823</v>
      </c>
      <c r="B538" t="s">
        <v>824</v>
      </c>
      <c r="C538">
        <v>21</v>
      </c>
      <c r="D538">
        <v>2</v>
      </c>
      <c r="E538">
        <v>23</v>
      </c>
      <c r="F538" s="2">
        <v>8.6999999999999994E-2</v>
      </c>
      <c r="G538" t="s">
        <v>294</v>
      </c>
      <c r="H538" t="str">
        <f t="shared" si="40"/>
        <v>PRIMARY_OPTIONAL</v>
      </c>
      <c r="I538" t="str">
        <f t="shared" si="41"/>
        <v>COURSE_ACTIVE</v>
      </c>
      <c r="J538" s="4">
        <f t="shared" si="42"/>
        <v>8.6999999999999994E-2</v>
      </c>
      <c r="K538" t="str">
        <f t="shared" si="43"/>
        <v>NOT REQUIRED</v>
      </c>
      <c r="L538" t="str">
        <f t="shared" si="44"/>
        <v/>
      </c>
    </row>
    <row r="539" spans="1:12" x14ac:dyDescent="0.25">
      <c r="A539" t="s">
        <v>823</v>
      </c>
      <c r="B539" t="s">
        <v>825</v>
      </c>
      <c r="C539">
        <v>10</v>
      </c>
      <c r="D539">
        <v>2</v>
      </c>
      <c r="E539">
        <v>12</v>
      </c>
      <c r="F539" s="2">
        <v>0.16700000000000001</v>
      </c>
      <c r="G539" t="s">
        <v>294</v>
      </c>
      <c r="H539" t="str">
        <f t="shared" si="40"/>
        <v>NOT MAJOR</v>
      </c>
      <c r="I539" t="str">
        <f t="shared" si="41"/>
        <v>NOT MAJOR</v>
      </c>
      <c r="J539" s="4">
        <f t="shared" si="42"/>
        <v>0.16700000000000001</v>
      </c>
      <c r="K539" t="str">
        <f t="shared" si="43"/>
        <v>NOT REQUIRED</v>
      </c>
      <c r="L539" t="str">
        <f t="shared" si="44"/>
        <v/>
      </c>
    </row>
    <row r="540" spans="1:12" x14ac:dyDescent="0.25">
      <c r="A540" t="s">
        <v>280</v>
      </c>
      <c r="B540" t="s">
        <v>826</v>
      </c>
      <c r="C540">
        <v>4</v>
      </c>
      <c r="D540">
        <v>0</v>
      </c>
      <c r="E540">
        <v>4</v>
      </c>
      <c r="F540" s="2">
        <v>0</v>
      </c>
      <c r="G540" t="s">
        <v>294</v>
      </c>
      <c r="H540" t="str">
        <f t="shared" si="40"/>
        <v>PRIMARY_ONLY</v>
      </c>
      <c r="I540" t="str">
        <f t="shared" si="41"/>
        <v>COURSE_ACTIVE</v>
      </c>
      <c r="J540" s="4">
        <f t="shared" si="42"/>
        <v>0</v>
      </c>
      <c r="K540" t="str">
        <f t="shared" si="43"/>
        <v>NOT REQUIRED</v>
      </c>
      <c r="L540" t="str">
        <f t="shared" si="44"/>
        <v/>
      </c>
    </row>
    <row r="541" spans="1:12" x14ac:dyDescent="0.25">
      <c r="A541" t="s">
        <v>280</v>
      </c>
      <c r="B541" t="s">
        <v>827</v>
      </c>
      <c r="C541">
        <v>2</v>
      </c>
      <c r="D541">
        <v>0</v>
      </c>
      <c r="E541">
        <v>2</v>
      </c>
      <c r="F541" s="2">
        <v>0</v>
      </c>
      <c r="G541" t="s">
        <v>294</v>
      </c>
      <c r="H541" t="str">
        <f t="shared" si="40"/>
        <v>PRIMARY_ONLY</v>
      </c>
      <c r="I541" t="str">
        <f t="shared" si="41"/>
        <v>COURSE_ACTIVE</v>
      </c>
      <c r="J541" s="4">
        <f t="shared" si="42"/>
        <v>0</v>
      </c>
      <c r="K541" t="str">
        <f t="shared" si="43"/>
        <v>NOT REQUIRED</v>
      </c>
      <c r="L541" t="str">
        <f t="shared" si="44"/>
        <v/>
      </c>
    </row>
    <row r="542" spans="1:12" x14ac:dyDescent="0.25">
      <c r="A542" t="s">
        <v>280</v>
      </c>
      <c r="B542" t="s">
        <v>1069</v>
      </c>
      <c r="C542">
        <v>4</v>
      </c>
      <c r="D542">
        <v>1</v>
      </c>
      <c r="E542">
        <v>5</v>
      </c>
      <c r="F542" s="2">
        <v>0.2</v>
      </c>
      <c r="G542" t="s">
        <v>294</v>
      </c>
      <c r="H542" t="str">
        <f t="shared" si="40"/>
        <v>PRIMARY_ONLY</v>
      </c>
      <c r="I542" t="str">
        <f t="shared" si="41"/>
        <v>COURSE_ACTIVE</v>
      </c>
      <c r="J542" s="4">
        <f t="shared" si="42"/>
        <v>0.2</v>
      </c>
      <c r="K542" t="str">
        <f t="shared" si="43"/>
        <v>NOT REQUIRED</v>
      </c>
      <c r="L542" t="str">
        <f t="shared" si="44"/>
        <v/>
      </c>
    </row>
    <row r="543" spans="1:12" x14ac:dyDescent="0.25">
      <c r="A543" t="s">
        <v>280</v>
      </c>
      <c r="B543" t="s">
        <v>828</v>
      </c>
      <c r="C543">
        <v>2</v>
      </c>
      <c r="D543">
        <v>0</v>
      </c>
      <c r="E543">
        <v>2</v>
      </c>
      <c r="F543" s="2">
        <v>0</v>
      </c>
      <c r="G543" t="s">
        <v>294</v>
      </c>
      <c r="H543" t="str">
        <f t="shared" si="40"/>
        <v>NOT MAJOR</v>
      </c>
      <c r="I543" t="str">
        <f t="shared" si="41"/>
        <v>NOT MAJOR</v>
      </c>
      <c r="J543" s="4">
        <f t="shared" si="42"/>
        <v>0</v>
      </c>
      <c r="K543" t="str">
        <f t="shared" si="43"/>
        <v>NOT REQUIRED</v>
      </c>
      <c r="L543" t="str">
        <f t="shared" si="44"/>
        <v/>
      </c>
    </row>
    <row r="544" spans="1:12" x14ac:dyDescent="0.25">
      <c r="A544" t="s">
        <v>280</v>
      </c>
      <c r="B544" t="s">
        <v>829</v>
      </c>
      <c r="C544">
        <v>4</v>
      </c>
      <c r="D544">
        <v>0</v>
      </c>
      <c r="E544">
        <v>4</v>
      </c>
      <c r="F544" s="2">
        <v>0</v>
      </c>
      <c r="G544" t="s">
        <v>294</v>
      </c>
      <c r="H544" t="str">
        <f t="shared" si="40"/>
        <v>NOT MAJOR</v>
      </c>
      <c r="I544" t="str">
        <f t="shared" si="41"/>
        <v>NOT MAJOR</v>
      </c>
      <c r="J544" s="4">
        <f t="shared" si="42"/>
        <v>0</v>
      </c>
      <c r="K544" t="str">
        <f t="shared" si="43"/>
        <v>NOT REQUIRED</v>
      </c>
      <c r="L544" t="str">
        <f t="shared" si="44"/>
        <v/>
      </c>
    </row>
    <row r="545" spans="1:12" x14ac:dyDescent="0.25">
      <c r="A545" t="s">
        <v>280</v>
      </c>
      <c r="B545" t="s">
        <v>830</v>
      </c>
      <c r="C545">
        <v>2</v>
      </c>
      <c r="D545">
        <v>0</v>
      </c>
      <c r="E545">
        <v>2</v>
      </c>
      <c r="F545" s="2">
        <v>0</v>
      </c>
      <c r="G545" t="s">
        <v>294</v>
      </c>
      <c r="H545" t="str">
        <f t="shared" si="40"/>
        <v>NOT MAJOR</v>
      </c>
      <c r="I545" t="str">
        <f t="shared" si="41"/>
        <v>NOT MAJOR</v>
      </c>
      <c r="J545" s="4">
        <f t="shared" si="42"/>
        <v>0</v>
      </c>
      <c r="K545" t="str">
        <f t="shared" si="43"/>
        <v>NOT REQUIRED</v>
      </c>
      <c r="L545" t="str">
        <f t="shared" si="44"/>
        <v/>
      </c>
    </row>
    <row r="546" spans="1:12" x14ac:dyDescent="0.25">
      <c r="A546" t="s">
        <v>280</v>
      </c>
      <c r="B546" t="s">
        <v>831</v>
      </c>
      <c r="C546">
        <v>4</v>
      </c>
      <c r="D546">
        <v>0</v>
      </c>
      <c r="E546">
        <v>4</v>
      </c>
      <c r="F546" s="2">
        <v>0</v>
      </c>
      <c r="G546" t="s">
        <v>294</v>
      </c>
      <c r="H546" t="str">
        <f t="shared" si="40"/>
        <v>NOT MAJOR</v>
      </c>
      <c r="I546" t="str">
        <f t="shared" si="41"/>
        <v>NOT MAJOR</v>
      </c>
      <c r="J546" s="4">
        <f t="shared" si="42"/>
        <v>0</v>
      </c>
      <c r="K546" t="str">
        <f t="shared" si="43"/>
        <v>NOT REQUIRED</v>
      </c>
      <c r="L546" t="str">
        <f t="shared" si="44"/>
        <v/>
      </c>
    </row>
    <row r="547" spans="1:12" x14ac:dyDescent="0.25">
      <c r="A547" t="s">
        <v>280</v>
      </c>
      <c r="B547" t="s">
        <v>832</v>
      </c>
      <c r="C547">
        <v>6</v>
      </c>
      <c r="D547">
        <v>0</v>
      </c>
      <c r="E547">
        <v>6</v>
      </c>
      <c r="F547" s="2">
        <v>0</v>
      </c>
      <c r="G547" t="s">
        <v>294</v>
      </c>
      <c r="H547" t="str">
        <f t="shared" si="40"/>
        <v>NOT MAJOR</v>
      </c>
      <c r="I547" t="str">
        <f t="shared" si="41"/>
        <v>NOT MAJOR</v>
      </c>
      <c r="J547" s="4">
        <f t="shared" si="42"/>
        <v>0</v>
      </c>
      <c r="K547" t="str">
        <f t="shared" si="43"/>
        <v>NOT REQUIRED</v>
      </c>
      <c r="L547" t="str">
        <f t="shared" si="44"/>
        <v/>
      </c>
    </row>
    <row r="548" spans="1:12" x14ac:dyDescent="0.25">
      <c r="A548" t="s">
        <v>280</v>
      </c>
      <c r="B548" t="s">
        <v>833</v>
      </c>
      <c r="C548">
        <v>1</v>
      </c>
      <c r="D548">
        <v>1</v>
      </c>
      <c r="E548">
        <v>2</v>
      </c>
      <c r="F548" s="2">
        <v>0.5</v>
      </c>
      <c r="G548" t="s">
        <v>243</v>
      </c>
      <c r="H548" t="str">
        <f t="shared" si="40"/>
        <v>PRIMARY_ONLY</v>
      </c>
      <c r="I548" t="str">
        <f t="shared" si="41"/>
        <v>COURSE_ACTIVE</v>
      </c>
      <c r="J548" s="4">
        <f t="shared" si="42"/>
        <v>0.5</v>
      </c>
      <c r="K548" t="str">
        <f t="shared" si="43"/>
        <v>REVIEW</v>
      </c>
      <c r="L548" t="str">
        <f t="shared" si="44"/>
        <v>CHECK</v>
      </c>
    </row>
    <row r="549" spans="1:12" x14ac:dyDescent="0.25">
      <c r="A549" t="s">
        <v>280</v>
      </c>
      <c r="B549" t="s">
        <v>1070</v>
      </c>
      <c r="C549">
        <v>4</v>
      </c>
      <c r="D549">
        <v>6</v>
      </c>
      <c r="E549">
        <v>10</v>
      </c>
      <c r="F549" s="2">
        <v>0.6</v>
      </c>
      <c r="G549" t="s">
        <v>243</v>
      </c>
      <c r="H549" t="str">
        <f t="shared" si="40"/>
        <v>PRIMARY_ONLY</v>
      </c>
      <c r="I549" t="str">
        <f t="shared" si="41"/>
        <v>COURSE_ACTIVE</v>
      </c>
      <c r="J549" s="4">
        <f t="shared" si="42"/>
        <v>0.6</v>
      </c>
      <c r="K549" t="str">
        <f t="shared" si="43"/>
        <v>REVIEW</v>
      </c>
      <c r="L549" t="str">
        <f t="shared" si="44"/>
        <v>CHECK</v>
      </c>
    </row>
    <row r="550" spans="1:12" x14ac:dyDescent="0.25">
      <c r="A550" t="s">
        <v>280</v>
      </c>
      <c r="B550" t="s">
        <v>834</v>
      </c>
      <c r="C550">
        <v>2</v>
      </c>
      <c r="D550">
        <v>0</v>
      </c>
      <c r="E550">
        <v>2</v>
      </c>
      <c r="F550" s="2">
        <v>0</v>
      </c>
      <c r="G550" t="s">
        <v>294</v>
      </c>
      <c r="H550" t="str">
        <f t="shared" si="40"/>
        <v>NOT MAJOR</v>
      </c>
      <c r="I550" t="str">
        <f t="shared" si="41"/>
        <v>NOT MAJOR</v>
      </c>
      <c r="J550" s="4">
        <f t="shared" si="42"/>
        <v>0</v>
      </c>
      <c r="K550" t="str">
        <f t="shared" si="43"/>
        <v>NOT REQUIRED</v>
      </c>
      <c r="L550" t="str">
        <f t="shared" si="44"/>
        <v/>
      </c>
    </row>
    <row r="551" spans="1:12" x14ac:dyDescent="0.25">
      <c r="A551" t="s">
        <v>280</v>
      </c>
      <c r="B551" t="s">
        <v>835</v>
      </c>
      <c r="C551">
        <v>4</v>
      </c>
      <c r="D551">
        <v>0</v>
      </c>
      <c r="E551">
        <v>4</v>
      </c>
      <c r="F551" s="2">
        <v>0</v>
      </c>
      <c r="G551" t="s">
        <v>294</v>
      </c>
      <c r="H551" t="str">
        <f t="shared" si="40"/>
        <v>NOT MAJOR</v>
      </c>
      <c r="I551" t="str">
        <f t="shared" si="41"/>
        <v>NOT MAJOR</v>
      </c>
      <c r="J551" s="4">
        <f t="shared" si="42"/>
        <v>0</v>
      </c>
      <c r="K551" t="str">
        <f t="shared" si="43"/>
        <v>NOT REQUIRED</v>
      </c>
      <c r="L551" t="str">
        <f t="shared" si="44"/>
        <v/>
      </c>
    </row>
    <row r="552" spans="1:12" x14ac:dyDescent="0.25">
      <c r="A552" t="s">
        <v>280</v>
      </c>
      <c r="B552" t="s">
        <v>836</v>
      </c>
      <c r="C552">
        <v>6</v>
      </c>
      <c r="D552">
        <v>0</v>
      </c>
      <c r="E552">
        <v>6</v>
      </c>
      <c r="F552" s="2">
        <v>0</v>
      </c>
      <c r="G552" t="s">
        <v>294</v>
      </c>
      <c r="H552" t="str">
        <f t="shared" si="40"/>
        <v>NOT MAJOR</v>
      </c>
      <c r="I552" t="str">
        <f t="shared" si="41"/>
        <v>NOT MAJOR</v>
      </c>
      <c r="J552" s="4">
        <f t="shared" si="42"/>
        <v>0</v>
      </c>
      <c r="K552" t="str">
        <f t="shared" si="43"/>
        <v>NOT REQUIRED</v>
      </c>
      <c r="L552" t="str">
        <f t="shared" si="44"/>
        <v/>
      </c>
    </row>
    <row r="553" spans="1:12" x14ac:dyDescent="0.25">
      <c r="A553" t="s">
        <v>280</v>
      </c>
      <c r="B553" t="s">
        <v>837</v>
      </c>
      <c r="C553">
        <v>2</v>
      </c>
      <c r="D553">
        <v>0</v>
      </c>
      <c r="E553">
        <v>2</v>
      </c>
      <c r="F553" s="2">
        <v>0</v>
      </c>
      <c r="G553" t="s">
        <v>294</v>
      </c>
      <c r="H553" t="str">
        <f t="shared" si="40"/>
        <v>NOT MAJOR</v>
      </c>
      <c r="I553" t="str">
        <f t="shared" si="41"/>
        <v>NOT MAJOR</v>
      </c>
      <c r="J553" s="4">
        <f t="shared" si="42"/>
        <v>0</v>
      </c>
      <c r="K553" t="str">
        <f t="shared" si="43"/>
        <v>NOT REQUIRED</v>
      </c>
      <c r="L553" t="str">
        <f t="shared" si="44"/>
        <v/>
      </c>
    </row>
    <row r="554" spans="1:12" x14ac:dyDescent="0.25">
      <c r="A554" t="s">
        <v>280</v>
      </c>
      <c r="B554" t="s">
        <v>838</v>
      </c>
      <c r="C554">
        <v>4</v>
      </c>
      <c r="D554">
        <v>0</v>
      </c>
      <c r="E554">
        <v>4</v>
      </c>
      <c r="F554" s="2">
        <v>0</v>
      </c>
      <c r="G554" t="s">
        <v>294</v>
      </c>
      <c r="H554" t="str">
        <f t="shared" si="40"/>
        <v>NOT MAJOR</v>
      </c>
      <c r="I554" t="str">
        <f t="shared" si="41"/>
        <v>NOT MAJOR</v>
      </c>
      <c r="J554" s="4">
        <f t="shared" si="42"/>
        <v>0</v>
      </c>
      <c r="K554" t="str">
        <f t="shared" si="43"/>
        <v>NOT REQUIRED</v>
      </c>
      <c r="L554" t="str">
        <f t="shared" si="44"/>
        <v/>
      </c>
    </row>
    <row r="555" spans="1:12" x14ac:dyDescent="0.25">
      <c r="A555" t="s">
        <v>280</v>
      </c>
      <c r="B555" t="s">
        <v>839</v>
      </c>
      <c r="C555">
        <v>6</v>
      </c>
      <c r="D555">
        <v>0</v>
      </c>
      <c r="E555">
        <v>6</v>
      </c>
      <c r="F555" s="2">
        <v>0</v>
      </c>
      <c r="G555" t="s">
        <v>294</v>
      </c>
      <c r="H555" t="str">
        <f t="shared" si="40"/>
        <v>NOT MAJOR</v>
      </c>
      <c r="I555" t="str">
        <f t="shared" si="41"/>
        <v>NOT MAJOR</v>
      </c>
      <c r="J555" s="4">
        <f t="shared" si="42"/>
        <v>0</v>
      </c>
      <c r="K555" t="str">
        <f t="shared" si="43"/>
        <v>NOT REQUIRED</v>
      </c>
      <c r="L555" t="str">
        <f t="shared" si="44"/>
        <v/>
      </c>
    </row>
    <row r="556" spans="1:12" x14ac:dyDescent="0.25">
      <c r="A556" t="s">
        <v>280</v>
      </c>
      <c r="B556" t="s">
        <v>840</v>
      </c>
      <c r="C556">
        <v>1</v>
      </c>
      <c r="D556">
        <v>0</v>
      </c>
      <c r="E556">
        <v>1</v>
      </c>
      <c r="F556" s="2">
        <v>0</v>
      </c>
      <c r="G556" t="s">
        <v>294</v>
      </c>
      <c r="H556" t="str">
        <f t="shared" si="40"/>
        <v>PRIMARY_ONLY</v>
      </c>
      <c r="I556" t="str">
        <f t="shared" si="41"/>
        <v>COURSE_ACTIVE</v>
      </c>
      <c r="J556" s="4">
        <f t="shared" si="42"/>
        <v>0</v>
      </c>
      <c r="K556" t="str">
        <f t="shared" si="43"/>
        <v>NOT REQUIRED</v>
      </c>
      <c r="L556" t="str">
        <f t="shared" si="44"/>
        <v/>
      </c>
    </row>
    <row r="557" spans="1:12" x14ac:dyDescent="0.25">
      <c r="A557" t="s">
        <v>280</v>
      </c>
      <c r="B557" t="s">
        <v>1071</v>
      </c>
      <c r="C557">
        <v>3</v>
      </c>
      <c r="D557">
        <v>0</v>
      </c>
      <c r="E557">
        <v>3</v>
      </c>
      <c r="F557" s="2">
        <v>0</v>
      </c>
      <c r="G557" t="s">
        <v>294</v>
      </c>
      <c r="H557" t="str">
        <f t="shared" si="40"/>
        <v>PRIMARY_ONLY</v>
      </c>
      <c r="I557" t="str">
        <f t="shared" si="41"/>
        <v>COURSE_ACTIVE</v>
      </c>
      <c r="J557" s="4">
        <f t="shared" si="42"/>
        <v>0</v>
      </c>
      <c r="K557" t="str">
        <f t="shared" si="43"/>
        <v>NOT REQUIRED</v>
      </c>
      <c r="L557" t="str">
        <f t="shared" si="44"/>
        <v/>
      </c>
    </row>
    <row r="558" spans="1:12" x14ac:dyDescent="0.25">
      <c r="A558" t="s">
        <v>280</v>
      </c>
      <c r="B558" t="s">
        <v>841</v>
      </c>
      <c r="C558">
        <v>2</v>
      </c>
      <c r="D558">
        <v>1</v>
      </c>
      <c r="E558">
        <v>3</v>
      </c>
      <c r="F558" s="2">
        <v>0.33300000000000002</v>
      </c>
      <c r="G558" t="s">
        <v>294</v>
      </c>
      <c r="H558" t="str">
        <f t="shared" si="40"/>
        <v>NOT MAJOR</v>
      </c>
      <c r="I558" t="str">
        <f t="shared" si="41"/>
        <v>NOT MAJOR</v>
      </c>
      <c r="J558" s="4">
        <f t="shared" si="42"/>
        <v>0.33300000000000002</v>
      </c>
      <c r="K558" t="str">
        <f t="shared" si="43"/>
        <v>NOT REQUIRED</v>
      </c>
      <c r="L558" t="str">
        <f t="shared" si="44"/>
        <v/>
      </c>
    </row>
    <row r="559" spans="1:12" x14ac:dyDescent="0.25">
      <c r="A559" t="s">
        <v>280</v>
      </c>
      <c r="B559" t="s">
        <v>842</v>
      </c>
      <c r="C559">
        <v>6</v>
      </c>
      <c r="D559">
        <v>3</v>
      </c>
      <c r="E559">
        <v>9</v>
      </c>
      <c r="F559" s="2">
        <v>0.33300000000000002</v>
      </c>
      <c r="G559" t="s">
        <v>294</v>
      </c>
      <c r="H559" t="str">
        <f t="shared" si="40"/>
        <v>NOT MAJOR</v>
      </c>
      <c r="I559" t="str">
        <f t="shared" si="41"/>
        <v>NOT MAJOR</v>
      </c>
      <c r="J559" s="4">
        <f t="shared" si="42"/>
        <v>0.33300000000000002</v>
      </c>
      <c r="K559" t="str">
        <f t="shared" si="43"/>
        <v>NOT REQUIRED</v>
      </c>
      <c r="L559" t="str">
        <f t="shared" si="44"/>
        <v/>
      </c>
    </row>
    <row r="560" spans="1:12" x14ac:dyDescent="0.25">
      <c r="A560" t="s">
        <v>280</v>
      </c>
      <c r="B560" t="s">
        <v>843</v>
      </c>
      <c r="C560">
        <v>4</v>
      </c>
      <c r="D560">
        <v>0</v>
      </c>
      <c r="E560">
        <v>4</v>
      </c>
      <c r="F560" s="2">
        <v>0</v>
      </c>
      <c r="G560" t="s">
        <v>294</v>
      </c>
      <c r="H560" t="str">
        <f t="shared" si="40"/>
        <v>PRIMARY_ONLY</v>
      </c>
      <c r="I560" t="str">
        <f t="shared" si="41"/>
        <v>COURSE_ACTIVE</v>
      </c>
      <c r="J560" s="4">
        <f t="shared" si="42"/>
        <v>0</v>
      </c>
      <c r="K560" t="str">
        <f t="shared" si="43"/>
        <v>NOT REQUIRED</v>
      </c>
      <c r="L560" t="str">
        <f t="shared" si="44"/>
        <v/>
      </c>
    </row>
    <row r="561" spans="1:12" x14ac:dyDescent="0.25">
      <c r="A561" t="s">
        <v>280</v>
      </c>
      <c r="B561" t="s">
        <v>844</v>
      </c>
      <c r="C561">
        <v>3</v>
      </c>
      <c r="D561">
        <v>0</v>
      </c>
      <c r="E561">
        <v>3</v>
      </c>
      <c r="F561" s="2">
        <v>0</v>
      </c>
      <c r="G561" t="s">
        <v>294</v>
      </c>
      <c r="H561" t="str">
        <f t="shared" si="40"/>
        <v>PRIMARY_ONLY</v>
      </c>
      <c r="I561" t="str">
        <f t="shared" si="41"/>
        <v>COURSE_ACTIVE</v>
      </c>
      <c r="J561" s="4">
        <f t="shared" si="42"/>
        <v>0</v>
      </c>
      <c r="K561" t="str">
        <f t="shared" si="43"/>
        <v>NOT REQUIRED</v>
      </c>
      <c r="L561" t="str">
        <f t="shared" si="44"/>
        <v/>
      </c>
    </row>
    <row r="562" spans="1:12" x14ac:dyDescent="0.25">
      <c r="A562" t="s">
        <v>280</v>
      </c>
      <c r="B562" t="s">
        <v>845</v>
      </c>
      <c r="C562">
        <v>3</v>
      </c>
      <c r="D562">
        <v>1</v>
      </c>
      <c r="E562">
        <v>4</v>
      </c>
      <c r="F562" s="2">
        <v>0.25</v>
      </c>
      <c r="G562" t="s">
        <v>294</v>
      </c>
      <c r="H562" t="str">
        <f t="shared" si="40"/>
        <v>PRIMARY_ONLY</v>
      </c>
      <c r="I562" t="str">
        <f t="shared" si="41"/>
        <v>COURSE_ACTIVE</v>
      </c>
      <c r="J562" s="4">
        <f t="shared" si="42"/>
        <v>0.25</v>
      </c>
      <c r="K562" t="str">
        <f t="shared" si="43"/>
        <v>NOT REQUIRED</v>
      </c>
      <c r="L562" t="str">
        <f t="shared" si="44"/>
        <v/>
      </c>
    </row>
    <row r="563" spans="1:12" x14ac:dyDescent="0.25">
      <c r="A563" t="s">
        <v>280</v>
      </c>
      <c r="B563" t="s">
        <v>1072</v>
      </c>
      <c r="C563">
        <v>2</v>
      </c>
      <c r="D563">
        <v>0</v>
      </c>
      <c r="E563">
        <v>2</v>
      </c>
      <c r="F563" s="2">
        <v>0</v>
      </c>
      <c r="G563" t="s">
        <v>294</v>
      </c>
      <c r="H563" t="str">
        <f t="shared" si="40"/>
        <v>NOT MAJOR</v>
      </c>
      <c r="I563" t="str">
        <f t="shared" si="41"/>
        <v>NOT MAJOR</v>
      </c>
      <c r="J563" s="4">
        <f t="shared" si="42"/>
        <v>0</v>
      </c>
      <c r="K563" t="str">
        <f t="shared" si="43"/>
        <v>NOT REQUIRED</v>
      </c>
      <c r="L563" t="str">
        <f t="shared" si="44"/>
        <v/>
      </c>
    </row>
    <row r="564" spans="1:12" x14ac:dyDescent="0.25">
      <c r="A564" t="s">
        <v>280</v>
      </c>
      <c r="B564" t="s">
        <v>846</v>
      </c>
      <c r="C564">
        <v>3</v>
      </c>
      <c r="D564">
        <v>1</v>
      </c>
      <c r="E564">
        <v>4</v>
      </c>
      <c r="F564" s="2">
        <v>0.25</v>
      </c>
      <c r="G564" t="s">
        <v>294</v>
      </c>
      <c r="H564" t="str">
        <f t="shared" si="40"/>
        <v>NOT MAJOR</v>
      </c>
      <c r="I564" t="str">
        <f t="shared" si="41"/>
        <v>NOT MAJOR</v>
      </c>
      <c r="J564" s="4">
        <f t="shared" si="42"/>
        <v>0.25</v>
      </c>
      <c r="K564" t="str">
        <f t="shared" si="43"/>
        <v>NOT REQUIRED</v>
      </c>
      <c r="L564" t="str">
        <f t="shared" si="44"/>
        <v/>
      </c>
    </row>
    <row r="565" spans="1:12" x14ac:dyDescent="0.25">
      <c r="A565" t="s">
        <v>280</v>
      </c>
      <c r="B565" t="s">
        <v>847</v>
      </c>
      <c r="C565">
        <v>3</v>
      </c>
      <c r="D565">
        <v>1</v>
      </c>
      <c r="E565">
        <v>4</v>
      </c>
      <c r="F565" s="2">
        <v>0.25</v>
      </c>
      <c r="G565" t="s">
        <v>294</v>
      </c>
      <c r="H565" t="str">
        <f t="shared" si="40"/>
        <v>NOT MAJOR</v>
      </c>
      <c r="I565" t="str">
        <f t="shared" si="41"/>
        <v>NOT MAJOR</v>
      </c>
      <c r="J565" s="4">
        <f t="shared" si="42"/>
        <v>0.25</v>
      </c>
      <c r="K565" t="str">
        <f t="shared" si="43"/>
        <v>NOT REQUIRED</v>
      </c>
      <c r="L565" t="str">
        <f t="shared" si="44"/>
        <v/>
      </c>
    </row>
    <row r="566" spans="1:12" x14ac:dyDescent="0.25">
      <c r="A566" t="s">
        <v>280</v>
      </c>
      <c r="B566" t="s">
        <v>848</v>
      </c>
      <c r="C566">
        <v>3</v>
      </c>
      <c r="D566">
        <v>1</v>
      </c>
      <c r="E566">
        <v>4</v>
      </c>
      <c r="F566" s="2">
        <v>0.25</v>
      </c>
      <c r="G566" t="s">
        <v>294</v>
      </c>
      <c r="H566" t="str">
        <f t="shared" si="40"/>
        <v>NOT MAJOR</v>
      </c>
      <c r="I566" t="str">
        <f t="shared" si="41"/>
        <v>NOT MAJOR</v>
      </c>
      <c r="J566" s="4">
        <f t="shared" si="42"/>
        <v>0.25</v>
      </c>
      <c r="K566" t="str">
        <f t="shared" si="43"/>
        <v>NOT REQUIRED</v>
      </c>
      <c r="L566" t="str">
        <f t="shared" si="44"/>
        <v/>
      </c>
    </row>
    <row r="567" spans="1:12" x14ac:dyDescent="0.25">
      <c r="A567" t="s">
        <v>280</v>
      </c>
      <c r="B567" t="s">
        <v>849</v>
      </c>
      <c r="C567">
        <v>1</v>
      </c>
      <c r="D567">
        <v>2</v>
      </c>
      <c r="E567">
        <v>3</v>
      </c>
      <c r="F567" s="2">
        <v>0.66700000000000004</v>
      </c>
      <c r="G567" t="s">
        <v>243</v>
      </c>
      <c r="H567" t="str">
        <f t="shared" si="40"/>
        <v>NOT MAJOR</v>
      </c>
      <c r="I567" t="str">
        <f t="shared" si="41"/>
        <v>NOT MAJOR</v>
      </c>
      <c r="J567" s="4">
        <f t="shared" si="42"/>
        <v>0.66700000000000004</v>
      </c>
      <c r="K567" t="str">
        <f t="shared" si="43"/>
        <v>REVIEW</v>
      </c>
      <c r="L567" t="str">
        <f t="shared" si="44"/>
        <v/>
      </c>
    </row>
    <row r="568" spans="1:12" x14ac:dyDescent="0.25">
      <c r="A568" t="s">
        <v>280</v>
      </c>
      <c r="B568" t="s">
        <v>850</v>
      </c>
      <c r="C568">
        <v>5</v>
      </c>
      <c r="D568">
        <v>3</v>
      </c>
      <c r="E568">
        <v>8</v>
      </c>
      <c r="F568" s="2">
        <v>0.375</v>
      </c>
      <c r="G568" t="s">
        <v>294</v>
      </c>
      <c r="H568" t="str">
        <f t="shared" si="40"/>
        <v>OPTIONAL_ONLY</v>
      </c>
      <c r="I568" t="str">
        <f t="shared" si="41"/>
        <v>COURSE_ACTIVE</v>
      </c>
      <c r="J568" s="4">
        <f t="shared" si="42"/>
        <v>0.375</v>
      </c>
      <c r="K568" t="str">
        <f t="shared" si="43"/>
        <v>NOT REQUIRED</v>
      </c>
      <c r="L568" t="str">
        <f t="shared" si="44"/>
        <v/>
      </c>
    </row>
    <row r="569" spans="1:12" x14ac:dyDescent="0.25">
      <c r="A569" t="s">
        <v>851</v>
      </c>
      <c r="B569" t="s">
        <v>852</v>
      </c>
      <c r="C569">
        <v>7</v>
      </c>
      <c r="D569">
        <v>2</v>
      </c>
      <c r="E569">
        <v>9</v>
      </c>
      <c r="F569" s="2">
        <v>0.222</v>
      </c>
      <c r="G569" t="s">
        <v>294</v>
      </c>
      <c r="H569" t="str">
        <f t="shared" si="40"/>
        <v>OPTIONAL_ONLY</v>
      </c>
      <c r="I569" t="str">
        <f t="shared" si="41"/>
        <v>COURSE_ACTIVE</v>
      </c>
      <c r="J569" s="4">
        <f t="shared" si="42"/>
        <v>0.222</v>
      </c>
      <c r="K569" t="str">
        <f t="shared" si="43"/>
        <v>NOT REQUIRED</v>
      </c>
      <c r="L569" t="str">
        <f t="shared" si="44"/>
        <v/>
      </c>
    </row>
    <row r="570" spans="1:12" x14ac:dyDescent="0.25">
      <c r="A570" t="s">
        <v>853</v>
      </c>
      <c r="B570" t="s">
        <v>854</v>
      </c>
      <c r="C570">
        <v>9</v>
      </c>
      <c r="D570">
        <v>2</v>
      </c>
      <c r="E570">
        <v>11</v>
      </c>
      <c r="F570" s="2">
        <v>0.182</v>
      </c>
      <c r="G570" t="s">
        <v>294</v>
      </c>
      <c r="H570" t="str">
        <f t="shared" si="40"/>
        <v>PRIMARY_ONLY</v>
      </c>
      <c r="I570" t="str">
        <f t="shared" si="41"/>
        <v>COURSE_ACTIVE</v>
      </c>
      <c r="J570" s="4">
        <f t="shared" si="42"/>
        <v>0.182</v>
      </c>
      <c r="K570" t="str">
        <f t="shared" si="43"/>
        <v>NOT REQUIRED</v>
      </c>
      <c r="L570" t="str">
        <f t="shared" si="44"/>
        <v/>
      </c>
    </row>
    <row r="571" spans="1:12" x14ac:dyDescent="0.25">
      <c r="A571" t="s">
        <v>853</v>
      </c>
      <c r="B571" t="s">
        <v>855</v>
      </c>
      <c r="C571">
        <v>22</v>
      </c>
      <c r="D571">
        <v>0</v>
      </c>
      <c r="E571">
        <v>23</v>
      </c>
      <c r="F571" s="2">
        <v>0</v>
      </c>
      <c r="G571" t="s">
        <v>294</v>
      </c>
      <c r="H571" t="str">
        <f t="shared" si="40"/>
        <v>NOT MAJOR</v>
      </c>
      <c r="I571" t="str">
        <f t="shared" si="41"/>
        <v>NOT MAJOR</v>
      </c>
      <c r="J571" s="4">
        <f t="shared" si="42"/>
        <v>0</v>
      </c>
      <c r="K571" t="str">
        <f t="shared" si="43"/>
        <v>NOT REQUIRED</v>
      </c>
      <c r="L571" t="str">
        <f t="shared" si="44"/>
        <v/>
      </c>
    </row>
    <row r="572" spans="1:12" x14ac:dyDescent="0.25">
      <c r="A572" t="s">
        <v>853</v>
      </c>
      <c r="B572" t="s">
        <v>856</v>
      </c>
      <c r="C572">
        <v>4</v>
      </c>
      <c r="D572">
        <v>1</v>
      </c>
      <c r="E572">
        <v>5</v>
      </c>
      <c r="F572" s="2">
        <v>0.2</v>
      </c>
      <c r="G572" t="s">
        <v>294</v>
      </c>
      <c r="H572" t="str">
        <f t="shared" si="40"/>
        <v>NOT MAJOR</v>
      </c>
      <c r="I572" t="str">
        <f t="shared" si="41"/>
        <v>NOT MAJOR</v>
      </c>
      <c r="J572" s="4">
        <f t="shared" si="42"/>
        <v>0.2</v>
      </c>
      <c r="K572" t="str">
        <f t="shared" si="43"/>
        <v>NOT REQUIRED</v>
      </c>
      <c r="L572" t="str">
        <f t="shared" si="44"/>
        <v/>
      </c>
    </row>
    <row r="573" spans="1:12" x14ac:dyDescent="0.25">
      <c r="A573" t="s">
        <v>853</v>
      </c>
      <c r="B573" t="s">
        <v>857</v>
      </c>
      <c r="C573">
        <v>8</v>
      </c>
      <c r="D573">
        <v>2</v>
      </c>
      <c r="E573">
        <v>10</v>
      </c>
      <c r="F573" s="2">
        <v>0.2</v>
      </c>
      <c r="G573" t="s">
        <v>294</v>
      </c>
      <c r="H573" t="str">
        <f t="shared" si="40"/>
        <v>NOT MAJOR</v>
      </c>
      <c r="I573" t="str">
        <f t="shared" si="41"/>
        <v>NOT MAJOR</v>
      </c>
      <c r="J573" s="4">
        <f t="shared" si="42"/>
        <v>0.2</v>
      </c>
      <c r="K573" t="str">
        <f t="shared" si="43"/>
        <v>NOT REQUIRED</v>
      </c>
      <c r="L573" t="str">
        <f t="shared" si="44"/>
        <v/>
      </c>
    </row>
    <row r="574" spans="1:12" x14ac:dyDescent="0.25">
      <c r="A574" t="s">
        <v>853</v>
      </c>
      <c r="B574" t="s">
        <v>858</v>
      </c>
      <c r="C574">
        <v>8</v>
      </c>
      <c r="D574">
        <v>1</v>
      </c>
      <c r="E574">
        <v>9</v>
      </c>
      <c r="F574" s="2">
        <v>0.111</v>
      </c>
      <c r="G574" t="s">
        <v>294</v>
      </c>
      <c r="H574" t="str">
        <f t="shared" si="40"/>
        <v>NOT MAJOR</v>
      </c>
      <c r="I574" t="str">
        <f t="shared" si="41"/>
        <v>NOT MAJOR</v>
      </c>
      <c r="J574" s="4">
        <f t="shared" si="42"/>
        <v>0.111</v>
      </c>
      <c r="K574" t="str">
        <f t="shared" si="43"/>
        <v>NOT REQUIRED</v>
      </c>
      <c r="L574" t="str">
        <f t="shared" si="44"/>
        <v/>
      </c>
    </row>
    <row r="575" spans="1:12" x14ac:dyDescent="0.25">
      <c r="A575" t="s">
        <v>853</v>
      </c>
      <c r="B575" t="s">
        <v>859</v>
      </c>
      <c r="C575">
        <v>4</v>
      </c>
      <c r="D575">
        <v>2</v>
      </c>
      <c r="E575">
        <v>6</v>
      </c>
      <c r="F575" s="2">
        <v>0.33300000000000002</v>
      </c>
      <c r="G575" t="s">
        <v>294</v>
      </c>
      <c r="H575" t="str">
        <f t="shared" si="40"/>
        <v>NOT MAJOR</v>
      </c>
      <c r="I575" t="str">
        <f t="shared" si="41"/>
        <v>NOT MAJOR</v>
      </c>
      <c r="J575" s="4">
        <f t="shared" si="42"/>
        <v>0.33300000000000002</v>
      </c>
      <c r="K575" t="str">
        <f t="shared" si="43"/>
        <v>NOT REQUIRED</v>
      </c>
      <c r="L575" t="str">
        <f t="shared" si="44"/>
        <v/>
      </c>
    </row>
    <row r="576" spans="1:12" x14ac:dyDescent="0.25">
      <c r="A576" t="s">
        <v>853</v>
      </c>
      <c r="B576" t="s">
        <v>860</v>
      </c>
      <c r="C576">
        <v>11</v>
      </c>
      <c r="D576">
        <v>8</v>
      </c>
      <c r="E576">
        <v>19</v>
      </c>
      <c r="F576" s="2">
        <v>0.42099999999999999</v>
      </c>
      <c r="G576" t="s">
        <v>243</v>
      </c>
      <c r="H576" t="str">
        <f t="shared" si="40"/>
        <v>NOT MAJOR</v>
      </c>
      <c r="I576" t="str">
        <f t="shared" si="41"/>
        <v>NOT MAJOR</v>
      </c>
      <c r="J576" s="4">
        <f t="shared" si="42"/>
        <v>0.42099999999999999</v>
      </c>
      <c r="K576" t="str">
        <f t="shared" si="43"/>
        <v>REVIEW</v>
      </c>
      <c r="L576" t="str">
        <f t="shared" si="44"/>
        <v/>
      </c>
    </row>
    <row r="577" spans="1:12" x14ac:dyDescent="0.25">
      <c r="A577" t="s">
        <v>853</v>
      </c>
      <c r="B577" t="s">
        <v>861</v>
      </c>
      <c r="C577">
        <v>3</v>
      </c>
      <c r="D577">
        <v>3</v>
      </c>
      <c r="E577">
        <v>6</v>
      </c>
      <c r="F577" s="2">
        <v>0.5</v>
      </c>
      <c r="G577" t="s">
        <v>243</v>
      </c>
      <c r="H577" t="str">
        <f t="shared" si="40"/>
        <v>NOT MAJOR</v>
      </c>
      <c r="I577" t="str">
        <f t="shared" si="41"/>
        <v>NOT MAJOR</v>
      </c>
      <c r="J577" s="4">
        <f t="shared" si="42"/>
        <v>0.5</v>
      </c>
      <c r="K577" t="str">
        <f t="shared" si="43"/>
        <v>REVIEW</v>
      </c>
      <c r="L577" t="str">
        <f t="shared" si="44"/>
        <v/>
      </c>
    </row>
    <row r="578" spans="1:12" x14ac:dyDescent="0.25">
      <c r="A578" t="s">
        <v>853</v>
      </c>
      <c r="B578" t="s">
        <v>862</v>
      </c>
      <c r="C578">
        <v>11</v>
      </c>
      <c r="D578">
        <v>6</v>
      </c>
      <c r="E578">
        <v>17</v>
      </c>
      <c r="F578" s="2">
        <v>0.35299999999999998</v>
      </c>
      <c r="G578" t="s">
        <v>294</v>
      </c>
      <c r="H578" t="str">
        <f t="shared" ref="H578:H641" si="45">IFERROR(VLOOKUP(B578, IND_1A, 5, FALSE), "NOT MAJOR")</f>
        <v>NOT MAJOR</v>
      </c>
      <c r="I578" t="str">
        <f t="shared" ref="I578:I641" si="46">IFERROR(VLOOKUP(B578, IND_1A, 6, FALSE), "NOT MAJOR")</f>
        <v>NOT MAJOR</v>
      </c>
      <c r="J578" s="4">
        <f t="shared" si="42"/>
        <v>0.35299999999999998</v>
      </c>
      <c r="K578" t="str">
        <f t="shared" si="43"/>
        <v>NOT REQUIRED</v>
      </c>
      <c r="L578" t="str">
        <f t="shared" si="44"/>
        <v/>
      </c>
    </row>
    <row r="579" spans="1:12" x14ac:dyDescent="0.25">
      <c r="A579" t="s">
        <v>853</v>
      </c>
      <c r="B579" t="s">
        <v>863</v>
      </c>
      <c r="C579">
        <v>9</v>
      </c>
      <c r="D579">
        <v>4</v>
      </c>
      <c r="E579">
        <v>13</v>
      </c>
      <c r="F579" s="2">
        <v>0.308</v>
      </c>
      <c r="G579" t="s">
        <v>294</v>
      </c>
      <c r="H579" t="str">
        <f t="shared" si="45"/>
        <v>NOT MAJOR</v>
      </c>
      <c r="I579" t="str">
        <f t="shared" si="46"/>
        <v>NOT MAJOR</v>
      </c>
      <c r="J579" s="4">
        <f t="shared" ref="J579:J642" si="47">F579</f>
        <v>0.308</v>
      </c>
      <c r="K579" t="str">
        <f t="shared" ref="K579:K642" si="48">G579</f>
        <v>NOT REQUIRED</v>
      </c>
      <c r="L579" t="str">
        <f t="shared" ref="L579:L642" si="49">IF(AND(H579&lt;&gt;"NOT MAJOR",K579="REVIEW"),"CHECK","")</f>
        <v/>
      </c>
    </row>
    <row r="580" spans="1:12" x14ac:dyDescent="0.25">
      <c r="A580" t="s">
        <v>853</v>
      </c>
      <c r="B580" t="s">
        <v>864</v>
      </c>
      <c r="C580">
        <v>10</v>
      </c>
      <c r="D580">
        <v>10</v>
      </c>
      <c r="E580">
        <v>20</v>
      </c>
      <c r="F580" s="2">
        <v>0.5</v>
      </c>
      <c r="G580" t="s">
        <v>243</v>
      </c>
      <c r="H580" t="str">
        <f t="shared" si="45"/>
        <v>NOT MAJOR</v>
      </c>
      <c r="I580" t="str">
        <f t="shared" si="46"/>
        <v>NOT MAJOR</v>
      </c>
      <c r="J580" s="4">
        <f t="shared" si="47"/>
        <v>0.5</v>
      </c>
      <c r="K580" t="str">
        <f t="shared" si="48"/>
        <v>REVIEW</v>
      </c>
      <c r="L580" t="str">
        <f t="shared" si="49"/>
        <v/>
      </c>
    </row>
    <row r="581" spans="1:12" x14ac:dyDescent="0.25">
      <c r="A581" t="s">
        <v>853</v>
      </c>
      <c r="B581" t="s">
        <v>865</v>
      </c>
      <c r="C581">
        <v>6</v>
      </c>
      <c r="D581">
        <v>3</v>
      </c>
      <c r="E581">
        <v>9</v>
      </c>
      <c r="F581" s="2">
        <v>0.33300000000000002</v>
      </c>
      <c r="G581" t="s">
        <v>294</v>
      </c>
      <c r="H581" t="str">
        <f t="shared" si="45"/>
        <v>NOT MAJOR</v>
      </c>
      <c r="I581" t="str">
        <f t="shared" si="46"/>
        <v>NOT MAJOR</v>
      </c>
      <c r="J581" s="4">
        <f t="shared" si="47"/>
        <v>0.33300000000000002</v>
      </c>
      <c r="K581" t="str">
        <f t="shared" si="48"/>
        <v>NOT REQUIRED</v>
      </c>
      <c r="L581" t="str">
        <f t="shared" si="49"/>
        <v/>
      </c>
    </row>
    <row r="582" spans="1:12" x14ac:dyDescent="0.25">
      <c r="A582" t="s">
        <v>853</v>
      </c>
      <c r="B582" t="s">
        <v>866</v>
      </c>
      <c r="C582">
        <v>4</v>
      </c>
      <c r="D582">
        <v>2</v>
      </c>
      <c r="E582">
        <v>6</v>
      </c>
      <c r="F582" s="2">
        <v>0.33300000000000002</v>
      </c>
      <c r="G582" t="s">
        <v>294</v>
      </c>
      <c r="H582" t="str">
        <f t="shared" si="45"/>
        <v>NOT MAJOR</v>
      </c>
      <c r="I582" t="str">
        <f t="shared" si="46"/>
        <v>NOT MAJOR</v>
      </c>
      <c r="J582" s="4">
        <f t="shared" si="47"/>
        <v>0.33300000000000002</v>
      </c>
      <c r="K582" t="str">
        <f t="shared" si="48"/>
        <v>NOT REQUIRED</v>
      </c>
      <c r="L582" t="str">
        <f t="shared" si="49"/>
        <v/>
      </c>
    </row>
    <row r="583" spans="1:12" x14ac:dyDescent="0.25">
      <c r="A583" t="s">
        <v>853</v>
      </c>
      <c r="B583" t="s">
        <v>867</v>
      </c>
      <c r="C583">
        <v>6</v>
      </c>
      <c r="D583">
        <v>0</v>
      </c>
      <c r="E583">
        <v>6</v>
      </c>
      <c r="F583" s="2">
        <v>0</v>
      </c>
      <c r="G583" t="s">
        <v>294</v>
      </c>
      <c r="H583" t="str">
        <f t="shared" si="45"/>
        <v>PRIMARY_ONLY</v>
      </c>
      <c r="I583" t="str">
        <f t="shared" si="46"/>
        <v>COURSE_ACTIVE</v>
      </c>
      <c r="J583" s="4">
        <f t="shared" si="47"/>
        <v>0</v>
      </c>
      <c r="K583" t="str">
        <f t="shared" si="48"/>
        <v>NOT REQUIRED</v>
      </c>
      <c r="L583" t="str">
        <f t="shared" si="49"/>
        <v/>
      </c>
    </row>
    <row r="584" spans="1:12" x14ac:dyDescent="0.25">
      <c r="A584" t="s">
        <v>853</v>
      </c>
      <c r="B584" t="s">
        <v>868</v>
      </c>
      <c r="C584">
        <v>3</v>
      </c>
      <c r="D584">
        <v>4</v>
      </c>
      <c r="E584">
        <v>7</v>
      </c>
      <c r="F584" s="2">
        <v>0.57099999999999995</v>
      </c>
      <c r="G584" t="s">
        <v>243</v>
      </c>
      <c r="H584" t="str">
        <f t="shared" si="45"/>
        <v>PRIMARY_ONLY</v>
      </c>
      <c r="I584" t="str">
        <f t="shared" si="46"/>
        <v>COURSE_ACTIVE</v>
      </c>
      <c r="J584" s="4">
        <f t="shared" si="47"/>
        <v>0.57099999999999995</v>
      </c>
      <c r="K584" t="str">
        <f t="shared" si="48"/>
        <v>REVIEW</v>
      </c>
      <c r="L584" t="str">
        <f t="shared" si="49"/>
        <v>CHECK</v>
      </c>
    </row>
    <row r="585" spans="1:12" x14ac:dyDescent="0.25">
      <c r="A585" t="s">
        <v>853</v>
      </c>
      <c r="B585" t="s">
        <v>869</v>
      </c>
      <c r="C585">
        <v>9</v>
      </c>
      <c r="D585">
        <v>1</v>
      </c>
      <c r="E585">
        <v>10</v>
      </c>
      <c r="F585" s="2">
        <v>0.1</v>
      </c>
      <c r="G585" t="s">
        <v>294</v>
      </c>
      <c r="H585" t="str">
        <f t="shared" si="45"/>
        <v>PRIMARY_ONLY</v>
      </c>
      <c r="I585" t="str">
        <f t="shared" si="46"/>
        <v>COURSE_ACTIVE</v>
      </c>
      <c r="J585" s="4">
        <f t="shared" si="47"/>
        <v>0.1</v>
      </c>
      <c r="K585" t="str">
        <f t="shared" si="48"/>
        <v>NOT REQUIRED</v>
      </c>
      <c r="L585" t="str">
        <f t="shared" si="49"/>
        <v/>
      </c>
    </row>
    <row r="586" spans="1:12" x14ac:dyDescent="0.25">
      <c r="A586" t="s">
        <v>853</v>
      </c>
      <c r="B586" t="s">
        <v>870</v>
      </c>
      <c r="C586">
        <v>9</v>
      </c>
      <c r="D586">
        <v>2</v>
      </c>
      <c r="E586">
        <v>11</v>
      </c>
      <c r="F586" s="2">
        <v>0.182</v>
      </c>
      <c r="G586" t="s">
        <v>294</v>
      </c>
      <c r="H586" t="str">
        <f t="shared" si="45"/>
        <v>PRIMARY_ONLY</v>
      </c>
      <c r="I586" t="str">
        <f t="shared" si="46"/>
        <v>COURSE_ACTIVE</v>
      </c>
      <c r="J586" s="4">
        <f t="shared" si="47"/>
        <v>0.182</v>
      </c>
      <c r="K586" t="str">
        <f t="shared" si="48"/>
        <v>NOT REQUIRED</v>
      </c>
      <c r="L586" t="str">
        <f t="shared" si="49"/>
        <v/>
      </c>
    </row>
    <row r="587" spans="1:12" x14ac:dyDescent="0.25">
      <c r="A587" t="s">
        <v>853</v>
      </c>
      <c r="B587" t="s">
        <v>871</v>
      </c>
      <c r="C587">
        <v>9</v>
      </c>
      <c r="D587">
        <v>2</v>
      </c>
      <c r="E587">
        <v>11</v>
      </c>
      <c r="F587" s="2">
        <v>0.182</v>
      </c>
      <c r="G587" t="s">
        <v>294</v>
      </c>
      <c r="H587" t="str">
        <f t="shared" si="45"/>
        <v>NOT MAJOR</v>
      </c>
      <c r="I587" t="str">
        <f t="shared" si="46"/>
        <v>NOT MAJOR</v>
      </c>
      <c r="J587" s="4">
        <f t="shared" si="47"/>
        <v>0.182</v>
      </c>
      <c r="K587" t="str">
        <f t="shared" si="48"/>
        <v>NOT REQUIRED</v>
      </c>
      <c r="L587" t="str">
        <f t="shared" si="49"/>
        <v/>
      </c>
    </row>
    <row r="588" spans="1:12" x14ac:dyDescent="0.25">
      <c r="A588" t="s">
        <v>853</v>
      </c>
      <c r="B588" t="s">
        <v>872</v>
      </c>
      <c r="C588">
        <v>8</v>
      </c>
      <c r="D588">
        <v>2</v>
      </c>
      <c r="E588">
        <v>10</v>
      </c>
      <c r="F588" s="2">
        <v>0.2</v>
      </c>
      <c r="G588" t="s">
        <v>294</v>
      </c>
      <c r="H588" t="str">
        <f t="shared" si="45"/>
        <v>PRIMARY_ONLY</v>
      </c>
      <c r="I588" t="str">
        <f t="shared" si="46"/>
        <v>COURSE_ACTIVE</v>
      </c>
      <c r="J588" s="4">
        <f t="shared" si="47"/>
        <v>0.2</v>
      </c>
      <c r="K588" t="str">
        <f t="shared" si="48"/>
        <v>NOT REQUIRED</v>
      </c>
      <c r="L588" t="str">
        <f t="shared" si="49"/>
        <v/>
      </c>
    </row>
    <row r="589" spans="1:12" x14ac:dyDescent="0.25">
      <c r="A589" t="s">
        <v>853</v>
      </c>
      <c r="B589" t="s">
        <v>873</v>
      </c>
      <c r="C589">
        <v>1</v>
      </c>
      <c r="D589">
        <v>0</v>
      </c>
      <c r="E589">
        <v>1</v>
      </c>
      <c r="F589" s="2">
        <v>0</v>
      </c>
      <c r="G589" t="s">
        <v>294</v>
      </c>
      <c r="H589" t="str">
        <f t="shared" si="45"/>
        <v>NOT MAJOR</v>
      </c>
      <c r="I589" t="str">
        <f t="shared" si="46"/>
        <v>NOT MAJOR</v>
      </c>
      <c r="J589" s="4">
        <f t="shared" si="47"/>
        <v>0</v>
      </c>
      <c r="K589" t="str">
        <f t="shared" si="48"/>
        <v>NOT REQUIRED</v>
      </c>
      <c r="L589" t="str">
        <f t="shared" si="49"/>
        <v/>
      </c>
    </row>
    <row r="590" spans="1:12" x14ac:dyDescent="0.25">
      <c r="A590" t="s">
        <v>853</v>
      </c>
      <c r="B590" t="s">
        <v>874</v>
      </c>
      <c r="C590">
        <v>5</v>
      </c>
      <c r="D590">
        <v>1</v>
      </c>
      <c r="E590">
        <v>6</v>
      </c>
      <c r="F590" s="2">
        <v>0.16700000000000001</v>
      </c>
      <c r="G590" t="s">
        <v>294</v>
      </c>
      <c r="H590" t="str">
        <f t="shared" si="45"/>
        <v>PRIMARY_ONLY</v>
      </c>
      <c r="I590" t="str">
        <f t="shared" si="46"/>
        <v>COURSE_ACTIVE</v>
      </c>
      <c r="J590" s="4">
        <f t="shared" si="47"/>
        <v>0.16700000000000001</v>
      </c>
      <c r="K590" t="str">
        <f t="shared" si="48"/>
        <v>NOT REQUIRED</v>
      </c>
      <c r="L590" t="str">
        <f t="shared" si="49"/>
        <v/>
      </c>
    </row>
    <row r="591" spans="1:12" x14ac:dyDescent="0.25">
      <c r="A591" t="s">
        <v>853</v>
      </c>
      <c r="B591" t="s">
        <v>875</v>
      </c>
      <c r="C591">
        <v>12</v>
      </c>
      <c r="D591">
        <v>0</v>
      </c>
      <c r="E591">
        <v>12</v>
      </c>
      <c r="F591" s="2">
        <v>0</v>
      </c>
      <c r="G591" t="s">
        <v>294</v>
      </c>
      <c r="H591" t="str">
        <f t="shared" si="45"/>
        <v>PRIMARY_ONLY</v>
      </c>
      <c r="I591" t="str">
        <f t="shared" si="46"/>
        <v>COURSE_ACTIVE</v>
      </c>
      <c r="J591" s="4">
        <f t="shared" si="47"/>
        <v>0</v>
      </c>
      <c r="K591" t="str">
        <f t="shared" si="48"/>
        <v>NOT REQUIRED</v>
      </c>
      <c r="L591" t="str">
        <f t="shared" si="49"/>
        <v/>
      </c>
    </row>
    <row r="592" spans="1:12" x14ac:dyDescent="0.25">
      <c r="A592" t="s">
        <v>853</v>
      </c>
      <c r="B592" t="s">
        <v>876</v>
      </c>
      <c r="C592">
        <v>0</v>
      </c>
      <c r="D592">
        <v>2</v>
      </c>
      <c r="E592">
        <v>2</v>
      </c>
      <c r="F592" s="2">
        <v>1</v>
      </c>
      <c r="G592" t="s">
        <v>243</v>
      </c>
      <c r="H592" t="str">
        <f t="shared" si="45"/>
        <v>NOT MAJOR</v>
      </c>
      <c r="I592" t="str">
        <f t="shared" si="46"/>
        <v>NOT MAJOR</v>
      </c>
      <c r="J592" s="4">
        <f t="shared" si="47"/>
        <v>1</v>
      </c>
      <c r="K592" t="str">
        <f t="shared" si="48"/>
        <v>REVIEW</v>
      </c>
      <c r="L592" t="str">
        <f t="shared" si="49"/>
        <v/>
      </c>
    </row>
    <row r="593" spans="1:12" x14ac:dyDescent="0.25">
      <c r="A593" t="s">
        <v>853</v>
      </c>
      <c r="B593" t="s">
        <v>877</v>
      </c>
      <c r="C593">
        <v>9</v>
      </c>
      <c r="D593">
        <v>0</v>
      </c>
      <c r="E593">
        <v>9</v>
      </c>
      <c r="F593" s="2">
        <v>0</v>
      </c>
      <c r="G593" t="s">
        <v>294</v>
      </c>
      <c r="H593" t="str">
        <f t="shared" si="45"/>
        <v>NOT MAJOR</v>
      </c>
      <c r="I593" t="str">
        <f t="shared" si="46"/>
        <v>NOT MAJOR</v>
      </c>
      <c r="J593" s="4">
        <f t="shared" si="47"/>
        <v>0</v>
      </c>
      <c r="K593" t="str">
        <f t="shared" si="48"/>
        <v>NOT REQUIRED</v>
      </c>
      <c r="L593" t="str">
        <f t="shared" si="49"/>
        <v/>
      </c>
    </row>
    <row r="594" spans="1:12" x14ac:dyDescent="0.25">
      <c r="A594" t="s">
        <v>853</v>
      </c>
      <c r="B594" t="s">
        <v>878</v>
      </c>
      <c r="C594">
        <v>14</v>
      </c>
      <c r="D594">
        <v>7</v>
      </c>
      <c r="E594">
        <v>21</v>
      </c>
      <c r="F594" s="2">
        <v>0.33300000000000002</v>
      </c>
      <c r="G594" t="s">
        <v>294</v>
      </c>
      <c r="H594" t="str">
        <f t="shared" si="45"/>
        <v>PRIMARY_ONLY</v>
      </c>
      <c r="I594" t="str">
        <f t="shared" si="46"/>
        <v>COURSE_ACTIVE</v>
      </c>
      <c r="J594" s="4">
        <f t="shared" si="47"/>
        <v>0.33300000000000002</v>
      </c>
      <c r="K594" t="str">
        <f t="shared" si="48"/>
        <v>NOT REQUIRED</v>
      </c>
      <c r="L594" t="str">
        <f t="shared" si="49"/>
        <v/>
      </c>
    </row>
    <row r="595" spans="1:12" x14ac:dyDescent="0.25">
      <c r="A595" t="s">
        <v>853</v>
      </c>
      <c r="B595" t="s">
        <v>879</v>
      </c>
      <c r="C595">
        <v>10</v>
      </c>
      <c r="D595">
        <v>2</v>
      </c>
      <c r="E595">
        <v>12</v>
      </c>
      <c r="F595" s="2">
        <v>0.16700000000000001</v>
      </c>
      <c r="G595" t="s">
        <v>294</v>
      </c>
      <c r="H595" t="str">
        <f t="shared" si="45"/>
        <v>PRIMARY_ONLY</v>
      </c>
      <c r="I595" t="str">
        <f t="shared" si="46"/>
        <v>COURSE_ACTIVE</v>
      </c>
      <c r="J595" s="4">
        <f t="shared" si="47"/>
        <v>0.16700000000000001</v>
      </c>
      <c r="K595" t="str">
        <f t="shared" si="48"/>
        <v>NOT REQUIRED</v>
      </c>
      <c r="L595" t="str">
        <f t="shared" si="49"/>
        <v/>
      </c>
    </row>
    <row r="596" spans="1:12" x14ac:dyDescent="0.25">
      <c r="A596" t="s">
        <v>853</v>
      </c>
      <c r="B596" t="s">
        <v>880</v>
      </c>
      <c r="C596">
        <v>6</v>
      </c>
      <c r="D596">
        <v>3</v>
      </c>
      <c r="E596">
        <v>9</v>
      </c>
      <c r="F596" s="2">
        <v>0.33300000000000002</v>
      </c>
      <c r="G596" t="s">
        <v>294</v>
      </c>
      <c r="H596" t="str">
        <f t="shared" si="45"/>
        <v>NOT MAJOR</v>
      </c>
      <c r="I596" t="str">
        <f t="shared" si="46"/>
        <v>NOT MAJOR</v>
      </c>
      <c r="J596" s="4">
        <f t="shared" si="47"/>
        <v>0.33300000000000002</v>
      </c>
      <c r="K596" t="str">
        <f t="shared" si="48"/>
        <v>NOT REQUIRED</v>
      </c>
      <c r="L596" t="str">
        <f t="shared" si="49"/>
        <v/>
      </c>
    </row>
    <row r="597" spans="1:12" x14ac:dyDescent="0.25">
      <c r="A597" t="s">
        <v>881</v>
      </c>
      <c r="B597" t="s">
        <v>882</v>
      </c>
      <c r="C597">
        <v>45</v>
      </c>
      <c r="D597">
        <v>0</v>
      </c>
      <c r="E597">
        <v>45</v>
      </c>
      <c r="F597" s="2">
        <v>0</v>
      </c>
      <c r="G597" t="s">
        <v>294</v>
      </c>
      <c r="H597" t="str">
        <f t="shared" si="45"/>
        <v>NOT MAJOR</v>
      </c>
      <c r="I597" t="str">
        <f t="shared" si="46"/>
        <v>NOT MAJOR</v>
      </c>
      <c r="J597" s="4">
        <f t="shared" si="47"/>
        <v>0</v>
      </c>
      <c r="K597" t="str">
        <f t="shared" si="48"/>
        <v>NOT REQUIRED</v>
      </c>
      <c r="L597" t="str">
        <f t="shared" si="49"/>
        <v/>
      </c>
    </row>
    <row r="598" spans="1:12" x14ac:dyDescent="0.25">
      <c r="A598" t="s">
        <v>883</v>
      </c>
      <c r="B598" t="s">
        <v>884</v>
      </c>
      <c r="C598">
        <v>17</v>
      </c>
      <c r="D598">
        <v>5</v>
      </c>
      <c r="E598">
        <v>22</v>
      </c>
      <c r="F598" s="2">
        <v>0.22700000000000001</v>
      </c>
      <c r="G598" t="s">
        <v>294</v>
      </c>
      <c r="H598" t="str">
        <f t="shared" si="45"/>
        <v>NOT MAJOR</v>
      </c>
      <c r="I598" t="str">
        <f t="shared" si="46"/>
        <v>NOT MAJOR</v>
      </c>
      <c r="J598" s="4">
        <f t="shared" si="47"/>
        <v>0.22700000000000001</v>
      </c>
      <c r="K598" t="str">
        <f t="shared" si="48"/>
        <v>NOT REQUIRED</v>
      </c>
      <c r="L598" t="str">
        <f t="shared" si="49"/>
        <v/>
      </c>
    </row>
    <row r="599" spans="1:12" x14ac:dyDescent="0.25">
      <c r="A599" t="s">
        <v>883</v>
      </c>
      <c r="B599" t="s">
        <v>885</v>
      </c>
      <c r="C599">
        <v>6</v>
      </c>
      <c r="D599">
        <v>0</v>
      </c>
      <c r="E599">
        <v>6</v>
      </c>
      <c r="F599" s="2">
        <v>0</v>
      </c>
      <c r="G599" t="s">
        <v>294</v>
      </c>
      <c r="H599" t="str">
        <f t="shared" si="45"/>
        <v>NOT MAJOR</v>
      </c>
      <c r="I599" t="str">
        <f t="shared" si="46"/>
        <v>NOT MAJOR</v>
      </c>
      <c r="J599" s="4">
        <f t="shared" si="47"/>
        <v>0</v>
      </c>
      <c r="K599" t="str">
        <f t="shared" si="48"/>
        <v>NOT REQUIRED</v>
      </c>
      <c r="L599" t="str">
        <f t="shared" si="49"/>
        <v/>
      </c>
    </row>
    <row r="600" spans="1:12" x14ac:dyDescent="0.25">
      <c r="A600" t="s">
        <v>883</v>
      </c>
      <c r="B600" t="s">
        <v>886</v>
      </c>
      <c r="C600">
        <v>12</v>
      </c>
      <c r="D600">
        <v>0</v>
      </c>
      <c r="E600">
        <v>12</v>
      </c>
      <c r="F600" s="2">
        <v>0</v>
      </c>
      <c r="G600" t="s">
        <v>294</v>
      </c>
      <c r="H600" t="str">
        <f t="shared" si="45"/>
        <v>NOT MAJOR</v>
      </c>
      <c r="I600" t="str">
        <f t="shared" si="46"/>
        <v>NOT MAJOR</v>
      </c>
      <c r="J600" s="4">
        <f t="shared" si="47"/>
        <v>0</v>
      </c>
      <c r="K600" t="str">
        <f t="shared" si="48"/>
        <v>NOT REQUIRED</v>
      </c>
      <c r="L600" t="str">
        <f t="shared" si="49"/>
        <v/>
      </c>
    </row>
    <row r="601" spans="1:12" x14ac:dyDescent="0.25">
      <c r="A601" t="s">
        <v>883</v>
      </c>
      <c r="B601" t="s">
        <v>887</v>
      </c>
      <c r="C601">
        <v>7</v>
      </c>
      <c r="D601">
        <v>1</v>
      </c>
      <c r="E601">
        <v>8</v>
      </c>
      <c r="F601" s="2">
        <v>0.125</v>
      </c>
      <c r="G601" t="s">
        <v>294</v>
      </c>
      <c r="H601" t="str">
        <f t="shared" si="45"/>
        <v>NOT MAJOR</v>
      </c>
      <c r="I601" t="str">
        <f t="shared" si="46"/>
        <v>NOT MAJOR</v>
      </c>
      <c r="J601" s="4">
        <f t="shared" si="47"/>
        <v>0.125</v>
      </c>
      <c r="K601" t="str">
        <f t="shared" si="48"/>
        <v>NOT REQUIRED</v>
      </c>
      <c r="L601" t="str">
        <f t="shared" si="49"/>
        <v/>
      </c>
    </row>
    <row r="602" spans="1:12" x14ac:dyDescent="0.25">
      <c r="A602" t="s">
        <v>883</v>
      </c>
      <c r="B602" t="s">
        <v>888</v>
      </c>
      <c r="C602">
        <v>3</v>
      </c>
      <c r="D602">
        <v>0</v>
      </c>
      <c r="E602">
        <v>3</v>
      </c>
      <c r="F602" s="2">
        <v>0</v>
      </c>
      <c r="G602" t="s">
        <v>294</v>
      </c>
      <c r="H602" t="str">
        <f t="shared" si="45"/>
        <v>NOT MAJOR</v>
      </c>
      <c r="I602" t="str">
        <f t="shared" si="46"/>
        <v>NOT MAJOR</v>
      </c>
      <c r="J602" s="4">
        <f t="shared" si="47"/>
        <v>0</v>
      </c>
      <c r="K602" t="str">
        <f t="shared" si="48"/>
        <v>NOT REQUIRED</v>
      </c>
      <c r="L602" t="str">
        <f t="shared" si="49"/>
        <v/>
      </c>
    </row>
    <row r="603" spans="1:12" x14ac:dyDescent="0.25">
      <c r="A603" t="s">
        <v>883</v>
      </c>
      <c r="B603" t="s">
        <v>889</v>
      </c>
      <c r="C603">
        <v>6</v>
      </c>
      <c r="D603">
        <v>0</v>
      </c>
      <c r="E603">
        <v>6</v>
      </c>
      <c r="F603" s="2">
        <v>0</v>
      </c>
      <c r="G603" t="s">
        <v>294</v>
      </c>
      <c r="H603" t="str">
        <f t="shared" si="45"/>
        <v>NOT MAJOR</v>
      </c>
      <c r="I603" t="str">
        <f t="shared" si="46"/>
        <v>NOT MAJOR</v>
      </c>
      <c r="J603" s="4">
        <f t="shared" si="47"/>
        <v>0</v>
      </c>
      <c r="K603" t="str">
        <f t="shared" si="48"/>
        <v>NOT REQUIRED</v>
      </c>
      <c r="L603" t="str">
        <f t="shared" si="49"/>
        <v/>
      </c>
    </row>
    <row r="604" spans="1:12" x14ac:dyDescent="0.25">
      <c r="A604" t="s">
        <v>883</v>
      </c>
      <c r="B604" t="s">
        <v>890</v>
      </c>
      <c r="C604">
        <v>6</v>
      </c>
      <c r="D604">
        <v>0</v>
      </c>
      <c r="E604">
        <v>6</v>
      </c>
      <c r="F604" s="2">
        <v>0</v>
      </c>
      <c r="G604" t="s">
        <v>294</v>
      </c>
      <c r="H604" t="str">
        <f t="shared" si="45"/>
        <v>NOT MAJOR</v>
      </c>
      <c r="I604" t="str">
        <f t="shared" si="46"/>
        <v>NOT MAJOR</v>
      </c>
      <c r="J604" s="4">
        <f t="shared" si="47"/>
        <v>0</v>
      </c>
      <c r="K604" t="str">
        <f t="shared" si="48"/>
        <v>NOT REQUIRED</v>
      </c>
      <c r="L604" t="str">
        <f t="shared" si="49"/>
        <v/>
      </c>
    </row>
    <row r="605" spans="1:12" x14ac:dyDescent="0.25">
      <c r="A605" t="s">
        <v>883</v>
      </c>
      <c r="B605" t="s">
        <v>891</v>
      </c>
      <c r="C605">
        <v>32</v>
      </c>
      <c r="D605">
        <v>1</v>
      </c>
      <c r="E605">
        <v>33</v>
      </c>
      <c r="F605" s="2">
        <v>0.03</v>
      </c>
      <c r="G605" t="s">
        <v>294</v>
      </c>
      <c r="H605" t="str">
        <f t="shared" si="45"/>
        <v>NOT MAJOR</v>
      </c>
      <c r="I605" t="str">
        <f t="shared" si="46"/>
        <v>NOT MAJOR</v>
      </c>
      <c r="J605" s="4">
        <f t="shared" si="47"/>
        <v>0.03</v>
      </c>
      <c r="K605" t="str">
        <f t="shared" si="48"/>
        <v>NOT REQUIRED</v>
      </c>
      <c r="L605" t="str">
        <f t="shared" si="49"/>
        <v/>
      </c>
    </row>
    <row r="606" spans="1:12" x14ac:dyDescent="0.25">
      <c r="A606" t="s">
        <v>883</v>
      </c>
      <c r="B606" t="s">
        <v>892</v>
      </c>
      <c r="C606">
        <v>6</v>
      </c>
      <c r="D606">
        <v>2</v>
      </c>
      <c r="E606">
        <v>8</v>
      </c>
      <c r="F606" s="2">
        <v>0.25</v>
      </c>
      <c r="G606" t="s">
        <v>294</v>
      </c>
      <c r="H606" t="str">
        <f t="shared" si="45"/>
        <v>NOT MAJOR</v>
      </c>
      <c r="I606" t="str">
        <f t="shared" si="46"/>
        <v>NOT MAJOR</v>
      </c>
      <c r="J606" s="4">
        <f t="shared" si="47"/>
        <v>0.25</v>
      </c>
      <c r="K606" t="str">
        <f t="shared" si="48"/>
        <v>NOT REQUIRED</v>
      </c>
      <c r="L606" t="str">
        <f t="shared" si="49"/>
        <v/>
      </c>
    </row>
    <row r="607" spans="1:12" x14ac:dyDescent="0.25">
      <c r="A607" t="s">
        <v>883</v>
      </c>
      <c r="B607" t="s">
        <v>893</v>
      </c>
      <c r="C607">
        <v>4</v>
      </c>
      <c r="D607">
        <v>1</v>
      </c>
      <c r="E607">
        <v>5</v>
      </c>
      <c r="F607" s="2">
        <v>0.2</v>
      </c>
      <c r="G607" t="s">
        <v>294</v>
      </c>
      <c r="H607" t="str">
        <f t="shared" si="45"/>
        <v>NOT MAJOR</v>
      </c>
      <c r="I607" t="str">
        <f t="shared" si="46"/>
        <v>NOT MAJOR</v>
      </c>
      <c r="J607" s="4">
        <f t="shared" si="47"/>
        <v>0.2</v>
      </c>
      <c r="K607" t="str">
        <f t="shared" si="48"/>
        <v>NOT REQUIRED</v>
      </c>
      <c r="L607" t="str">
        <f t="shared" si="49"/>
        <v/>
      </c>
    </row>
    <row r="608" spans="1:12" x14ac:dyDescent="0.25">
      <c r="A608" t="s">
        <v>883</v>
      </c>
      <c r="B608" t="s">
        <v>894</v>
      </c>
      <c r="C608">
        <v>9</v>
      </c>
      <c r="D608">
        <v>7</v>
      </c>
      <c r="E608">
        <v>16</v>
      </c>
      <c r="F608" s="2">
        <v>0.438</v>
      </c>
      <c r="G608" t="s">
        <v>243</v>
      </c>
      <c r="H608" t="str">
        <f t="shared" si="45"/>
        <v>NOT MAJOR</v>
      </c>
      <c r="I608" t="str">
        <f t="shared" si="46"/>
        <v>NOT MAJOR</v>
      </c>
      <c r="J608" s="4">
        <f t="shared" si="47"/>
        <v>0.438</v>
      </c>
      <c r="K608" t="str">
        <f t="shared" si="48"/>
        <v>REVIEW</v>
      </c>
      <c r="L608" t="str">
        <f t="shared" si="49"/>
        <v/>
      </c>
    </row>
    <row r="609" spans="1:12" x14ac:dyDescent="0.25">
      <c r="A609" t="s">
        <v>883</v>
      </c>
      <c r="B609" t="s">
        <v>895</v>
      </c>
      <c r="C609">
        <v>25</v>
      </c>
      <c r="D609">
        <v>0</v>
      </c>
      <c r="E609">
        <v>25</v>
      </c>
      <c r="F609" s="2">
        <v>0</v>
      </c>
      <c r="G609" t="s">
        <v>294</v>
      </c>
      <c r="H609" t="str">
        <f t="shared" si="45"/>
        <v>NOT MAJOR</v>
      </c>
      <c r="I609" t="str">
        <f t="shared" si="46"/>
        <v>NOT MAJOR</v>
      </c>
      <c r="J609" s="4">
        <f t="shared" si="47"/>
        <v>0</v>
      </c>
      <c r="K609" t="str">
        <f t="shared" si="48"/>
        <v>NOT REQUIRED</v>
      </c>
      <c r="L609" t="str">
        <f t="shared" si="49"/>
        <v/>
      </c>
    </row>
    <row r="610" spans="1:12" x14ac:dyDescent="0.25">
      <c r="A610" t="s">
        <v>883</v>
      </c>
      <c r="B610" t="s">
        <v>896</v>
      </c>
      <c r="C610">
        <v>5</v>
      </c>
      <c r="D610">
        <v>2</v>
      </c>
      <c r="E610">
        <v>7</v>
      </c>
      <c r="F610" s="2">
        <v>0.28599999999999998</v>
      </c>
      <c r="G610" t="s">
        <v>294</v>
      </c>
      <c r="H610" t="str">
        <f t="shared" si="45"/>
        <v>NOT MAJOR</v>
      </c>
      <c r="I610" t="str">
        <f t="shared" si="46"/>
        <v>NOT MAJOR</v>
      </c>
      <c r="J610" s="4">
        <f t="shared" si="47"/>
        <v>0.28599999999999998</v>
      </c>
      <c r="K610" t="str">
        <f t="shared" si="48"/>
        <v>NOT REQUIRED</v>
      </c>
      <c r="L610" t="str">
        <f t="shared" si="49"/>
        <v/>
      </c>
    </row>
    <row r="611" spans="1:12" x14ac:dyDescent="0.25">
      <c r="A611" t="s">
        <v>883</v>
      </c>
      <c r="B611" t="s">
        <v>897</v>
      </c>
      <c r="C611">
        <v>6</v>
      </c>
      <c r="D611">
        <v>0</v>
      </c>
      <c r="E611">
        <v>6</v>
      </c>
      <c r="F611" s="2">
        <v>0</v>
      </c>
      <c r="G611" t="s">
        <v>294</v>
      </c>
      <c r="H611" t="str">
        <f t="shared" si="45"/>
        <v>NOT MAJOR</v>
      </c>
      <c r="I611" t="str">
        <f t="shared" si="46"/>
        <v>NOT MAJOR</v>
      </c>
      <c r="J611" s="4">
        <f t="shared" si="47"/>
        <v>0</v>
      </c>
      <c r="K611" t="str">
        <f t="shared" si="48"/>
        <v>NOT REQUIRED</v>
      </c>
      <c r="L611" t="str">
        <f t="shared" si="49"/>
        <v/>
      </c>
    </row>
    <row r="612" spans="1:12" x14ac:dyDescent="0.25">
      <c r="A612" t="s">
        <v>883</v>
      </c>
      <c r="B612" t="s">
        <v>898</v>
      </c>
      <c r="C612">
        <v>4</v>
      </c>
      <c r="D612">
        <v>1</v>
      </c>
      <c r="E612">
        <v>5</v>
      </c>
      <c r="F612" s="2">
        <v>0.2</v>
      </c>
      <c r="G612" t="s">
        <v>294</v>
      </c>
      <c r="H612" t="str">
        <f t="shared" si="45"/>
        <v>NOT MAJOR</v>
      </c>
      <c r="I612" t="str">
        <f t="shared" si="46"/>
        <v>NOT MAJOR</v>
      </c>
      <c r="J612" s="4">
        <f t="shared" si="47"/>
        <v>0.2</v>
      </c>
      <c r="K612" t="str">
        <f t="shared" si="48"/>
        <v>NOT REQUIRED</v>
      </c>
      <c r="L612" t="str">
        <f t="shared" si="49"/>
        <v/>
      </c>
    </row>
    <row r="613" spans="1:12" x14ac:dyDescent="0.25">
      <c r="A613" t="s">
        <v>883</v>
      </c>
      <c r="B613" t="s">
        <v>899</v>
      </c>
      <c r="C613">
        <v>7</v>
      </c>
      <c r="D613">
        <v>4</v>
      </c>
      <c r="E613">
        <v>11</v>
      </c>
      <c r="F613" s="2">
        <v>0.36399999999999999</v>
      </c>
      <c r="G613" t="s">
        <v>294</v>
      </c>
      <c r="H613" t="str">
        <f t="shared" si="45"/>
        <v>NOT MAJOR</v>
      </c>
      <c r="I613" t="str">
        <f t="shared" si="46"/>
        <v>NOT MAJOR</v>
      </c>
      <c r="J613" s="4">
        <f t="shared" si="47"/>
        <v>0.36399999999999999</v>
      </c>
      <c r="K613" t="str">
        <f t="shared" si="48"/>
        <v>NOT REQUIRED</v>
      </c>
      <c r="L613" t="str">
        <f t="shared" si="49"/>
        <v/>
      </c>
    </row>
    <row r="614" spans="1:12" x14ac:dyDescent="0.25">
      <c r="A614" t="s">
        <v>883</v>
      </c>
      <c r="B614" t="s">
        <v>900</v>
      </c>
      <c r="C614">
        <v>6</v>
      </c>
      <c r="D614">
        <v>2</v>
      </c>
      <c r="E614">
        <v>8</v>
      </c>
      <c r="F614" s="2">
        <v>0.25</v>
      </c>
      <c r="G614" t="s">
        <v>294</v>
      </c>
      <c r="H614" t="str">
        <f t="shared" si="45"/>
        <v>NOT MAJOR</v>
      </c>
      <c r="I614" t="str">
        <f t="shared" si="46"/>
        <v>NOT MAJOR</v>
      </c>
      <c r="J614" s="4">
        <f t="shared" si="47"/>
        <v>0.25</v>
      </c>
      <c r="K614" t="str">
        <f t="shared" si="48"/>
        <v>NOT REQUIRED</v>
      </c>
      <c r="L614" t="str">
        <f t="shared" si="49"/>
        <v/>
      </c>
    </row>
    <row r="615" spans="1:12" x14ac:dyDescent="0.25">
      <c r="A615" t="s">
        <v>883</v>
      </c>
      <c r="B615" t="s">
        <v>901</v>
      </c>
      <c r="C615">
        <v>3</v>
      </c>
      <c r="D615">
        <v>0</v>
      </c>
      <c r="E615">
        <v>3</v>
      </c>
      <c r="F615" s="2">
        <v>0</v>
      </c>
      <c r="G615" t="s">
        <v>294</v>
      </c>
      <c r="H615" t="str">
        <f t="shared" si="45"/>
        <v>NOT MAJOR</v>
      </c>
      <c r="I615" t="str">
        <f t="shared" si="46"/>
        <v>NOT MAJOR</v>
      </c>
      <c r="J615" s="4">
        <f t="shared" si="47"/>
        <v>0</v>
      </c>
      <c r="K615" t="str">
        <f t="shared" si="48"/>
        <v>NOT REQUIRED</v>
      </c>
      <c r="L615" t="str">
        <f t="shared" si="49"/>
        <v/>
      </c>
    </row>
    <row r="616" spans="1:12" x14ac:dyDescent="0.25">
      <c r="A616" t="s">
        <v>883</v>
      </c>
      <c r="B616" t="s">
        <v>902</v>
      </c>
      <c r="C616">
        <v>3</v>
      </c>
      <c r="D616">
        <v>0</v>
      </c>
      <c r="E616">
        <v>3</v>
      </c>
      <c r="F616" s="2">
        <v>0</v>
      </c>
      <c r="G616" t="s">
        <v>294</v>
      </c>
      <c r="H616" t="str">
        <f t="shared" si="45"/>
        <v>NOT MAJOR</v>
      </c>
      <c r="I616" t="str">
        <f t="shared" si="46"/>
        <v>NOT MAJOR</v>
      </c>
      <c r="J616" s="4">
        <f t="shared" si="47"/>
        <v>0</v>
      </c>
      <c r="K616" t="str">
        <f t="shared" si="48"/>
        <v>NOT REQUIRED</v>
      </c>
      <c r="L616" t="str">
        <f t="shared" si="49"/>
        <v/>
      </c>
    </row>
    <row r="617" spans="1:12" x14ac:dyDescent="0.25">
      <c r="A617" t="s">
        <v>903</v>
      </c>
      <c r="B617" t="s">
        <v>904</v>
      </c>
      <c r="C617">
        <v>14</v>
      </c>
      <c r="D617">
        <v>0</v>
      </c>
      <c r="E617">
        <v>14</v>
      </c>
      <c r="F617" s="2">
        <v>0</v>
      </c>
      <c r="G617" t="s">
        <v>294</v>
      </c>
      <c r="H617" t="str">
        <f t="shared" si="45"/>
        <v>PRIMARY_OPTIONAL</v>
      </c>
      <c r="I617" t="str">
        <f t="shared" si="46"/>
        <v>COURSE_ACTIVE</v>
      </c>
      <c r="J617" s="4">
        <f t="shared" si="47"/>
        <v>0</v>
      </c>
      <c r="K617" t="str">
        <f t="shared" si="48"/>
        <v>NOT REQUIRED</v>
      </c>
      <c r="L617" t="str">
        <f t="shared" si="49"/>
        <v/>
      </c>
    </row>
    <row r="618" spans="1:12" x14ac:dyDescent="0.25">
      <c r="A618" t="s">
        <v>903</v>
      </c>
      <c r="B618" t="s">
        <v>905</v>
      </c>
      <c r="C618">
        <v>3</v>
      </c>
      <c r="D618">
        <v>0</v>
      </c>
      <c r="E618">
        <v>3</v>
      </c>
      <c r="F618" s="2">
        <v>0</v>
      </c>
      <c r="G618" t="s">
        <v>294</v>
      </c>
      <c r="H618" t="str">
        <f t="shared" si="45"/>
        <v>NOT MAJOR</v>
      </c>
      <c r="I618" t="str">
        <f t="shared" si="46"/>
        <v>NOT MAJOR</v>
      </c>
      <c r="J618" s="4">
        <f t="shared" si="47"/>
        <v>0</v>
      </c>
      <c r="K618" t="str">
        <f t="shared" si="48"/>
        <v>NOT REQUIRED</v>
      </c>
      <c r="L618" t="str">
        <f t="shared" si="49"/>
        <v/>
      </c>
    </row>
    <row r="619" spans="1:12" x14ac:dyDescent="0.25">
      <c r="A619" t="s">
        <v>903</v>
      </c>
      <c r="B619" t="s">
        <v>906</v>
      </c>
      <c r="C619">
        <v>3</v>
      </c>
      <c r="D619">
        <v>0</v>
      </c>
      <c r="E619">
        <v>3</v>
      </c>
      <c r="F619" s="2">
        <v>0</v>
      </c>
      <c r="G619" t="s">
        <v>294</v>
      </c>
      <c r="H619" t="str">
        <f t="shared" si="45"/>
        <v>NOT MAJOR</v>
      </c>
      <c r="I619" t="str">
        <f t="shared" si="46"/>
        <v>NOT MAJOR</v>
      </c>
      <c r="J619" s="4">
        <f t="shared" si="47"/>
        <v>0</v>
      </c>
      <c r="K619" t="str">
        <f t="shared" si="48"/>
        <v>NOT REQUIRED</v>
      </c>
      <c r="L619" t="str">
        <f t="shared" si="49"/>
        <v/>
      </c>
    </row>
    <row r="620" spans="1:12" x14ac:dyDescent="0.25">
      <c r="A620" t="s">
        <v>903</v>
      </c>
      <c r="B620" t="s">
        <v>907</v>
      </c>
      <c r="C620">
        <v>6</v>
      </c>
      <c r="D620">
        <v>0</v>
      </c>
      <c r="E620">
        <v>6</v>
      </c>
      <c r="F620" s="2">
        <v>0</v>
      </c>
      <c r="G620" t="s">
        <v>294</v>
      </c>
      <c r="H620" t="str">
        <f t="shared" si="45"/>
        <v>PRIMARY_ONLY</v>
      </c>
      <c r="I620" t="str">
        <f t="shared" si="46"/>
        <v>COURSE_ACTIVE</v>
      </c>
      <c r="J620" s="4">
        <f t="shared" si="47"/>
        <v>0</v>
      </c>
      <c r="K620" t="str">
        <f t="shared" si="48"/>
        <v>NOT REQUIRED</v>
      </c>
      <c r="L620" t="str">
        <f t="shared" si="49"/>
        <v/>
      </c>
    </row>
    <row r="621" spans="1:12" x14ac:dyDescent="0.25">
      <c r="A621" t="s">
        <v>903</v>
      </c>
      <c r="B621" t="s">
        <v>908</v>
      </c>
      <c r="C621">
        <v>1</v>
      </c>
      <c r="D621">
        <v>5</v>
      </c>
      <c r="E621">
        <v>6</v>
      </c>
      <c r="F621" s="2">
        <v>0.83299999999999996</v>
      </c>
      <c r="G621" t="s">
        <v>243</v>
      </c>
      <c r="H621" t="str">
        <f t="shared" si="45"/>
        <v>NOT MAJOR</v>
      </c>
      <c r="I621" t="str">
        <f t="shared" si="46"/>
        <v>NOT MAJOR</v>
      </c>
      <c r="J621" s="4">
        <f t="shared" si="47"/>
        <v>0.83299999999999996</v>
      </c>
      <c r="K621" t="str">
        <f t="shared" si="48"/>
        <v>REVIEW</v>
      </c>
      <c r="L621" t="str">
        <f t="shared" si="49"/>
        <v/>
      </c>
    </row>
    <row r="622" spans="1:12" x14ac:dyDescent="0.25">
      <c r="A622" t="s">
        <v>903</v>
      </c>
      <c r="B622" t="s">
        <v>909</v>
      </c>
      <c r="C622">
        <v>3</v>
      </c>
      <c r="D622">
        <v>0</v>
      </c>
      <c r="E622">
        <v>3</v>
      </c>
      <c r="F622" s="2">
        <v>0</v>
      </c>
      <c r="G622" t="s">
        <v>294</v>
      </c>
      <c r="H622" t="str">
        <f t="shared" si="45"/>
        <v>NOT MAJOR</v>
      </c>
      <c r="I622" t="str">
        <f t="shared" si="46"/>
        <v>NOT MAJOR</v>
      </c>
      <c r="J622" s="4">
        <f t="shared" si="47"/>
        <v>0</v>
      </c>
      <c r="K622" t="str">
        <f t="shared" si="48"/>
        <v>NOT REQUIRED</v>
      </c>
      <c r="L622" t="str">
        <f t="shared" si="49"/>
        <v/>
      </c>
    </row>
    <row r="623" spans="1:12" x14ac:dyDescent="0.25">
      <c r="A623" t="s">
        <v>903</v>
      </c>
      <c r="B623" t="s">
        <v>910</v>
      </c>
      <c r="C623">
        <v>6</v>
      </c>
      <c r="D623">
        <v>0</v>
      </c>
      <c r="E623">
        <v>6</v>
      </c>
      <c r="F623" s="2">
        <v>0</v>
      </c>
      <c r="G623" t="s">
        <v>294</v>
      </c>
      <c r="H623" t="str">
        <f t="shared" si="45"/>
        <v>OPTIONAL_ONLY</v>
      </c>
      <c r="I623" t="str">
        <f t="shared" si="46"/>
        <v>COURSE_ACTIVE</v>
      </c>
      <c r="J623" s="4">
        <f t="shared" si="47"/>
        <v>0</v>
      </c>
      <c r="K623" t="str">
        <f t="shared" si="48"/>
        <v>NOT REQUIRED</v>
      </c>
      <c r="L623" t="str">
        <f t="shared" si="49"/>
        <v/>
      </c>
    </row>
    <row r="624" spans="1:12" x14ac:dyDescent="0.25">
      <c r="A624" t="s">
        <v>911</v>
      </c>
      <c r="B624" t="s">
        <v>912</v>
      </c>
      <c r="C624">
        <v>13</v>
      </c>
      <c r="D624">
        <v>0</v>
      </c>
      <c r="E624">
        <v>13</v>
      </c>
      <c r="F624" s="2">
        <v>0</v>
      </c>
      <c r="G624" t="s">
        <v>294</v>
      </c>
      <c r="H624" t="str">
        <f t="shared" si="45"/>
        <v>OPTIONAL_ONLY</v>
      </c>
      <c r="I624" t="str">
        <f t="shared" si="46"/>
        <v>COURSE_ACTIVE</v>
      </c>
      <c r="J624" s="4">
        <f t="shared" si="47"/>
        <v>0</v>
      </c>
      <c r="K624" t="str">
        <f t="shared" si="48"/>
        <v>NOT REQUIRED</v>
      </c>
      <c r="L624" t="str">
        <f t="shared" si="49"/>
        <v/>
      </c>
    </row>
    <row r="625" spans="1:12" x14ac:dyDescent="0.25">
      <c r="A625" t="s">
        <v>911</v>
      </c>
      <c r="B625" t="s">
        <v>913</v>
      </c>
      <c r="C625">
        <v>10</v>
      </c>
      <c r="D625">
        <v>4</v>
      </c>
      <c r="E625">
        <v>14</v>
      </c>
      <c r="F625" s="2">
        <v>0.28599999999999998</v>
      </c>
      <c r="G625" t="s">
        <v>294</v>
      </c>
      <c r="H625" t="str">
        <f t="shared" si="45"/>
        <v>OPTIONAL_ONLY</v>
      </c>
      <c r="I625" t="str">
        <f t="shared" si="46"/>
        <v>COURSE_ACTIVE</v>
      </c>
      <c r="J625" s="4">
        <f t="shared" si="47"/>
        <v>0.28599999999999998</v>
      </c>
      <c r="K625" t="str">
        <f t="shared" si="48"/>
        <v>NOT REQUIRED</v>
      </c>
      <c r="L625" t="str">
        <f t="shared" si="49"/>
        <v/>
      </c>
    </row>
    <row r="626" spans="1:12" x14ac:dyDescent="0.25">
      <c r="A626" t="s">
        <v>911</v>
      </c>
      <c r="B626" t="s">
        <v>914</v>
      </c>
      <c r="C626">
        <v>13</v>
      </c>
      <c r="D626">
        <v>1</v>
      </c>
      <c r="E626">
        <v>14</v>
      </c>
      <c r="F626" s="2">
        <v>7.0999999999999994E-2</v>
      </c>
      <c r="G626" t="s">
        <v>294</v>
      </c>
      <c r="H626" t="str">
        <f t="shared" si="45"/>
        <v>OPTIONAL_ONLY</v>
      </c>
      <c r="I626" t="str">
        <f t="shared" si="46"/>
        <v>COURSE_ACTIVE</v>
      </c>
      <c r="J626" s="4">
        <f t="shared" si="47"/>
        <v>7.0999999999999994E-2</v>
      </c>
      <c r="K626" t="str">
        <f t="shared" si="48"/>
        <v>NOT REQUIRED</v>
      </c>
      <c r="L626" t="str">
        <f t="shared" si="49"/>
        <v/>
      </c>
    </row>
    <row r="627" spans="1:12" x14ac:dyDescent="0.25">
      <c r="A627" t="s">
        <v>251</v>
      </c>
      <c r="B627" t="s">
        <v>915</v>
      </c>
      <c r="C627">
        <v>52</v>
      </c>
      <c r="D627">
        <v>6</v>
      </c>
      <c r="E627">
        <v>58</v>
      </c>
      <c r="F627" s="2">
        <v>0.10299999999999999</v>
      </c>
      <c r="G627" t="s">
        <v>294</v>
      </c>
      <c r="H627" t="str">
        <f t="shared" si="45"/>
        <v>PRIMARY_OPTIONAL</v>
      </c>
      <c r="I627" t="str">
        <f t="shared" si="46"/>
        <v>COURSE_ACTIVE</v>
      </c>
      <c r="J627" s="4">
        <f t="shared" si="47"/>
        <v>0.10299999999999999</v>
      </c>
      <c r="K627" t="str">
        <f t="shared" si="48"/>
        <v>NOT REQUIRED</v>
      </c>
      <c r="L627" t="str">
        <f t="shared" si="49"/>
        <v/>
      </c>
    </row>
    <row r="628" spans="1:12" x14ac:dyDescent="0.25">
      <c r="A628" t="s">
        <v>251</v>
      </c>
      <c r="B628" t="s">
        <v>916</v>
      </c>
      <c r="C628">
        <v>6</v>
      </c>
      <c r="D628">
        <v>0</v>
      </c>
      <c r="E628">
        <v>6</v>
      </c>
      <c r="F628" s="2">
        <v>0</v>
      </c>
      <c r="G628" t="s">
        <v>294</v>
      </c>
      <c r="H628" t="str">
        <f t="shared" si="45"/>
        <v>PRIMARY_OPTIONAL</v>
      </c>
      <c r="I628" t="str">
        <f t="shared" si="46"/>
        <v>COURSE_ACTIVE</v>
      </c>
      <c r="J628" s="4">
        <f t="shared" si="47"/>
        <v>0</v>
      </c>
      <c r="K628" t="str">
        <f t="shared" si="48"/>
        <v>NOT REQUIRED</v>
      </c>
      <c r="L628" t="str">
        <f t="shared" si="49"/>
        <v/>
      </c>
    </row>
    <row r="629" spans="1:12" x14ac:dyDescent="0.25">
      <c r="A629" t="s">
        <v>251</v>
      </c>
      <c r="B629" t="s">
        <v>917</v>
      </c>
      <c r="C629">
        <v>6</v>
      </c>
      <c r="D629">
        <v>0</v>
      </c>
      <c r="E629">
        <v>6</v>
      </c>
      <c r="F629" s="2">
        <v>0</v>
      </c>
      <c r="G629" t="s">
        <v>294</v>
      </c>
      <c r="H629" t="str">
        <f t="shared" si="45"/>
        <v>PRIMARY_ONLY</v>
      </c>
      <c r="I629" t="str">
        <f t="shared" si="46"/>
        <v>COURSE_ACTIVE</v>
      </c>
      <c r="J629" s="4">
        <f t="shared" si="47"/>
        <v>0</v>
      </c>
      <c r="K629" t="str">
        <f t="shared" si="48"/>
        <v>NOT REQUIRED</v>
      </c>
      <c r="L629" t="str">
        <f t="shared" si="49"/>
        <v/>
      </c>
    </row>
    <row r="630" spans="1:12" x14ac:dyDescent="0.25">
      <c r="A630" t="s">
        <v>251</v>
      </c>
      <c r="B630" t="s">
        <v>918</v>
      </c>
      <c r="C630">
        <v>6</v>
      </c>
      <c r="D630">
        <v>0</v>
      </c>
      <c r="E630">
        <v>6</v>
      </c>
      <c r="F630" s="2">
        <v>0</v>
      </c>
      <c r="G630" t="s">
        <v>294</v>
      </c>
      <c r="H630" t="str">
        <f t="shared" si="45"/>
        <v>PRIMARY_OPTIONAL</v>
      </c>
      <c r="I630" t="str">
        <f t="shared" si="46"/>
        <v>COURSE_ACTIVE</v>
      </c>
      <c r="J630" s="4">
        <f t="shared" si="47"/>
        <v>0</v>
      </c>
      <c r="K630" t="str">
        <f t="shared" si="48"/>
        <v>NOT REQUIRED</v>
      </c>
      <c r="L630" t="str">
        <f t="shared" si="49"/>
        <v/>
      </c>
    </row>
    <row r="631" spans="1:12" x14ac:dyDescent="0.25">
      <c r="A631" t="s">
        <v>277</v>
      </c>
      <c r="B631" t="s">
        <v>919</v>
      </c>
      <c r="C631">
        <v>7</v>
      </c>
      <c r="D631">
        <v>1</v>
      </c>
      <c r="E631">
        <v>8</v>
      </c>
      <c r="F631" s="2">
        <v>0.125</v>
      </c>
      <c r="G631" t="s">
        <v>294</v>
      </c>
      <c r="H631" t="str">
        <f t="shared" si="45"/>
        <v>PRIMARY_OPTIONAL</v>
      </c>
      <c r="I631" t="str">
        <f t="shared" si="46"/>
        <v>COURSE_ACTIVE</v>
      </c>
      <c r="J631" s="4">
        <f t="shared" si="47"/>
        <v>0.125</v>
      </c>
      <c r="K631" t="str">
        <f t="shared" si="48"/>
        <v>NOT REQUIRED</v>
      </c>
      <c r="L631" t="str">
        <f t="shared" si="49"/>
        <v/>
      </c>
    </row>
    <row r="632" spans="1:12" x14ac:dyDescent="0.25">
      <c r="A632" t="s">
        <v>277</v>
      </c>
      <c r="B632" t="s">
        <v>920</v>
      </c>
      <c r="C632">
        <v>6</v>
      </c>
      <c r="D632">
        <v>0</v>
      </c>
      <c r="E632">
        <v>6</v>
      </c>
      <c r="F632" s="2">
        <v>0</v>
      </c>
      <c r="G632" t="s">
        <v>294</v>
      </c>
      <c r="H632" t="str">
        <f t="shared" si="45"/>
        <v>PRIMARY_OPTIONAL</v>
      </c>
      <c r="I632" t="str">
        <f t="shared" si="46"/>
        <v>COURSE_ACTIVE</v>
      </c>
      <c r="J632" s="4">
        <f t="shared" si="47"/>
        <v>0</v>
      </c>
      <c r="K632" t="str">
        <f t="shared" si="48"/>
        <v>NOT REQUIRED</v>
      </c>
      <c r="L632" t="str">
        <f t="shared" si="49"/>
        <v/>
      </c>
    </row>
    <row r="633" spans="1:12" x14ac:dyDescent="0.25">
      <c r="A633" t="s">
        <v>277</v>
      </c>
      <c r="B633" t="s">
        <v>921</v>
      </c>
      <c r="C633">
        <v>3</v>
      </c>
      <c r="D633">
        <v>0</v>
      </c>
      <c r="E633">
        <v>3</v>
      </c>
      <c r="F633" s="2">
        <v>0</v>
      </c>
      <c r="G633" t="s">
        <v>294</v>
      </c>
      <c r="H633" t="str">
        <f t="shared" si="45"/>
        <v>PRIMARY_OPTIONAL</v>
      </c>
      <c r="I633" t="str">
        <f t="shared" si="46"/>
        <v>COURSE_ACTIVE</v>
      </c>
      <c r="J633" s="4">
        <f t="shared" si="47"/>
        <v>0</v>
      </c>
      <c r="K633" t="str">
        <f t="shared" si="48"/>
        <v>NOT REQUIRED</v>
      </c>
      <c r="L633" t="str">
        <f t="shared" si="49"/>
        <v/>
      </c>
    </row>
    <row r="634" spans="1:12" x14ac:dyDescent="0.25">
      <c r="A634" t="s">
        <v>277</v>
      </c>
      <c r="B634" t="s">
        <v>922</v>
      </c>
      <c r="C634">
        <v>8</v>
      </c>
      <c r="D634">
        <v>1</v>
      </c>
      <c r="E634">
        <v>9</v>
      </c>
      <c r="F634" s="2">
        <v>0.111</v>
      </c>
      <c r="G634" t="s">
        <v>294</v>
      </c>
      <c r="H634" t="str">
        <f t="shared" si="45"/>
        <v>PRIMARY_OPTIONAL</v>
      </c>
      <c r="I634" t="str">
        <f t="shared" si="46"/>
        <v>COURSE_ACTIVE</v>
      </c>
      <c r="J634" s="4">
        <f t="shared" si="47"/>
        <v>0.111</v>
      </c>
      <c r="K634" t="str">
        <f t="shared" si="48"/>
        <v>NOT REQUIRED</v>
      </c>
      <c r="L634" t="str">
        <f t="shared" si="49"/>
        <v/>
      </c>
    </row>
    <row r="635" spans="1:12" x14ac:dyDescent="0.25">
      <c r="A635" t="s">
        <v>277</v>
      </c>
      <c r="B635" t="s">
        <v>923</v>
      </c>
      <c r="C635">
        <v>16</v>
      </c>
      <c r="D635">
        <v>3</v>
      </c>
      <c r="E635">
        <v>19</v>
      </c>
      <c r="F635" s="2">
        <v>0.158</v>
      </c>
      <c r="G635" t="s">
        <v>294</v>
      </c>
      <c r="H635" t="str">
        <f t="shared" si="45"/>
        <v>PRIMARY_OPTIONAL</v>
      </c>
      <c r="I635" t="str">
        <f t="shared" si="46"/>
        <v>COURSE_ACTIVE</v>
      </c>
      <c r="J635" s="4">
        <f t="shared" si="47"/>
        <v>0.158</v>
      </c>
      <c r="K635" t="str">
        <f t="shared" si="48"/>
        <v>NOT REQUIRED</v>
      </c>
      <c r="L635" t="str">
        <f t="shared" si="49"/>
        <v/>
      </c>
    </row>
    <row r="636" spans="1:12" x14ac:dyDescent="0.25">
      <c r="A636" t="s">
        <v>277</v>
      </c>
      <c r="B636" t="s">
        <v>924</v>
      </c>
      <c r="C636">
        <v>9</v>
      </c>
      <c r="D636">
        <v>3</v>
      </c>
      <c r="E636">
        <v>12</v>
      </c>
      <c r="F636" s="2">
        <v>0.25</v>
      </c>
      <c r="G636" t="s">
        <v>294</v>
      </c>
      <c r="H636" t="str">
        <f t="shared" si="45"/>
        <v>PRIMARY_OPTIONAL</v>
      </c>
      <c r="I636" t="str">
        <f t="shared" si="46"/>
        <v>COURSE_ACTIVE</v>
      </c>
      <c r="J636" s="4">
        <f t="shared" si="47"/>
        <v>0.25</v>
      </c>
      <c r="K636" t="str">
        <f t="shared" si="48"/>
        <v>NOT REQUIRED</v>
      </c>
      <c r="L636" t="str">
        <f t="shared" si="49"/>
        <v/>
      </c>
    </row>
    <row r="637" spans="1:12" x14ac:dyDescent="0.25">
      <c r="A637" t="s">
        <v>277</v>
      </c>
      <c r="B637" t="s">
        <v>925</v>
      </c>
      <c r="C637">
        <v>8</v>
      </c>
      <c r="D637">
        <v>3</v>
      </c>
      <c r="E637">
        <v>11</v>
      </c>
      <c r="F637" s="2">
        <v>0.27300000000000002</v>
      </c>
      <c r="G637" t="s">
        <v>294</v>
      </c>
      <c r="H637" t="str">
        <f t="shared" si="45"/>
        <v>PRIMARY_OPTIONAL</v>
      </c>
      <c r="I637" t="str">
        <f t="shared" si="46"/>
        <v>COURSE_ACTIVE</v>
      </c>
      <c r="J637" s="4">
        <f t="shared" si="47"/>
        <v>0.27300000000000002</v>
      </c>
      <c r="K637" t="str">
        <f t="shared" si="48"/>
        <v>NOT REQUIRED</v>
      </c>
      <c r="L637" t="str">
        <f t="shared" si="49"/>
        <v/>
      </c>
    </row>
    <row r="638" spans="1:12" x14ac:dyDescent="0.25">
      <c r="A638" t="s">
        <v>258</v>
      </c>
      <c r="B638" t="s">
        <v>926</v>
      </c>
      <c r="C638">
        <v>111</v>
      </c>
      <c r="D638">
        <v>9</v>
      </c>
      <c r="E638">
        <v>120</v>
      </c>
      <c r="F638" s="2">
        <v>7.4999999999999997E-2</v>
      </c>
      <c r="G638" t="s">
        <v>294</v>
      </c>
      <c r="H638" t="str">
        <f t="shared" si="45"/>
        <v>PRIMARY_OPTIONAL</v>
      </c>
      <c r="I638" t="str">
        <f t="shared" si="46"/>
        <v>COURSE_ACTIVE</v>
      </c>
      <c r="J638" s="4">
        <f t="shared" si="47"/>
        <v>7.4999999999999997E-2</v>
      </c>
      <c r="K638" t="str">
        <f t="shared" si="48"/>
        <v>NOT REQUIRED</v>
      </c>
      <c r="L638" t="str">
        <f t="shared" si="49"/>
        <v/>
      </c>
    </row>
    <row r="639" spans="1:12" x14ac:dyDescent="0.25">
      <c r="A639" t="s">
        <v>258</v>
      </c>
      <c r="B639" t="s">
        <v>927</v>
      </c>
      <c r="C639">
        <v>3</v>
      </c>
      <c r="D639">
        <v>0</v>
      </c>
      <c r="E639">
        <v>3</v>
      </c>
      <c r="F639" s="2">
        <v>0</v>
      </c>
      <c r="G639" t="s">
        <v>294</v>
      </c>
      <c r="H639" t="str">
        <f t="shared" si="45"/>
        <v>PRIMARY_OPTIONAL</v>
      </c>
      <c r="I639" t="str">
        <f t="shared" si="46"/>
        <v>COURSE_ACTIVE</v>
      </c>
      <c r="J639" s="4">
        <f t="shared" si="47"/>
        <v>0</v>
      </c>
      <c r="K639" t="str">
        <f t="shared" si="48"/>
        <v>NOT REQUIRED</v>
      </c>
      <c r="L639" t="str">
        <f t="shared" si="49"/>
        <v/>
      </c>
    </row>
    <row r="640" spans="1:12" x14ac:dyDescent="0.25">
      <c r="A640" t="s">
        <v>258</v>
      </c>
      <c r="B640" t="s">
        <v>928</v>
      </c>
      <c r="C640">
        <v>3</v>
      </c>
      <c r="D640">
        <v>0</v>
      </c>
      <c r="E640">
        <v>3</v>
      </c>
      <c r="F640" s="2">
        <v>0</v>
      </c>
      <c r="G640" t="s">
        <v>294</v>
      </c>
      <c r="H640" t="str">
        <f t="shared" si="45"/>
        <v>PRIMARY_OPTIONAL</v>
      </c>
      <c r="I640" t="str">
        <f t="shared" si="46"/>
        <v>COURSE_ACTIVE</v>
      </c>
      <c r="J640" s="4">
        <f t="shared" si="47"/>
        <v>0</v>
      </c>
      <c r="K640" t="str">
        <f t="shared" si="48"/>
        <v>NOT REQUIRED</v>
      </c>
      <c r="L640" t="str">
        <f t="shared" si="49"/>
        <v/>
      </c>
    </row>
    <row r="641" spans="1:12" x14ac:dyDescent="0.25">
      <c r="A641" t="s">
        <v>258</v>
      </c>
      <c r="B641" t="s">
        <v>929</v>
      </c>
      <c r="C641">
        <v>3</v>
      </c>
      <c r="D641">
        <v>0</v>
      </c>
      <c r="E641">
        <v>3</v>
      </c>
      <c r="F641" s="2">
        <v>0</v>
      </c>
      <c r="G641" t="s">
        <v>294</v>
      </c>
      <c r="H641" t="str">
        <f t="shared" si="45"/>
        <v>PRIMARY_OPTIONAL</v>
      </c>
      <c r="I641" t="str">
        <f t="shared" si="46"/>
        <v>COURSE_ACTIVE</v>
      </c>
      <c r="J641" s="4">
        <f t="shared" si="47"/>
        <v>0</v>
      </c>
      <c r="K641" t="str">
        <f t="shared" si="48"/>
        <v>NOT REQUIRED</v>
      </c>
      <c r="L641" t="str">
        <f t="shared" si="49"/>
        <v/>
      </c>
    </row>
    <row r="642" spans="1:12" x14ac:dyDescent="0.25">
      <c r="A642" t="s">
        <v>258</v>
      </c>
      <c r="B642" t="s">
        <v>930</v>
      </c>
      <c r="C642">
        <v>3</v>
      </c>
      <c r="D642">
        <v>0</v>
      </c>
      <c r="E642">
        <v>3</v>
      </c>
      <c r="F642" s="2">
        <v>0</v>
      </c>
      <c r="G642" t="s">
        <v>294</v>
      </c>
      <c r="H642" t="str">
        <f t="shared" ref="H642:H705" si="50">IFERROR(VLOOKUP(B642, IND_1A, 5, FALSE), "NOT MAJOR")</f>
        <v>PRIMARY_OPTIONAL</v>
      </c>
      <c r="I642" t="str">
        <f t="shared" ref="I642:I705" si="51">IFERROR(VLOOKUP(B642, IND_1A, 6, FALSE), "NOT MAJOR")</f>
        <v>COURSE_ACTIVE</v>
      </c>
      <c r="J642" s="4">
        <f t="shared" si="47"/>
        <v>0</v>
      </c>
      <c r="K642" t="str">
        <f t="shared" si="48"/>
        <v>NOT REQUIRED</v>
      </c>
      <c r="L642" t="str">
        <f t="shared" si="49"/>
        <v/>
      </c>
    </row>
    <row r="643" spans="1:12" x14ac:dyDescent="0.25">
      <c r="A643" t="s">
        <v>252</v>
      </c>
      <c r="B643" t="s">
        <v>931</v>
      </c>
      <c r="C643">
        <v>12</v>
      </c>
      <c r="D643">
        <v>2</v>
      </c>
      <c r="E643">
        <v>14</v>
      </c>
      <c r="F643" s="2">
        <v>0.14299999999999999</v>
      </c>
      <c r="G643" t="s">
        <v>294</v>
      </c>
      <c r="H643" t="str">
        <f t="shared" si="50"/>
        <v>PRIMARY_OPTIONAL</v>
      </c>
      <c r="I643" t="str">
        <f t="shared" si="51"/>
        <v>COURSE_ACTIVE</v>
      </c>
      <c r="J643" s="4">
        <f t="shared" ref="J643:J706" si="52">F643</f>
        <v>0.14299999999999999</v>
      </c>
      <c r="K643" t="str">
        <f t="shared" ref="K643:K706" si="53">G643</f>
        <v>NOT REQUIRED</v>
      </c>
      <c r="L643" t="str">
        <f t="shared" ref="L643:L706" si="54">IF(AND(H643&lt;&gt;"NOT MAJOR",K643="REVIEW"),"CHECK","")</f>
        <v/>
      </c>
    </row>
    <row r="644" spans="1:12" x14ac:dyDescent="0.25">
      <c r="A644" t="s">
        <v>252</v>
      </c>
      <c r="B644" t="s">
        <v>932</v>
      </c>
      <c r="C644">
        <v>3</v>
      </c>
      <c r="D644">
        <v>0</v>
      </c>
      <c r="E644">
        <v>3</v>
      </c>
      <c r="F644" s="2">
        <v>0</v>
      </c>
      <c r="G644" t="s">
        <v>294</v>
      </c>
      <c r="H644" t="str">
        <f t="shared" si="50"/>
        <v>OPTIONAL_ONLY</v>
      </c>
      <c r="I644" t="str">
        <f t="shared" si="51"/>
        <v>COURSE_ACTIVE</v>
      </c>
      <c r="J644" s="4">
        <f t="shared" si="52"/>
        <v>0</v>
      </c>
      <c r="K644" t="str">
        <f t="shared" si="53"/>
        <v>NOT REQUIRED</v>
      </c>
      <c r="L644" t="str">
        <f t="shared" si="54"/>
        <v/>
      </c>
    </row>
    <row r="645" spans="1:12" x14ac:dyDescent="0.25">
      <c r="A645" t="s">
        <v>252</v>
      </c>
      <c r="B645" t="s">
        <v>933</v>
      </c>
      <c r="C645">
        <v>20</v>
      </c>
      <c r="D645">
        <v>4</v>
      </c>
      <c r="E645">
        <v>24</v>
      </c>
      <c r="F645" s="2">
        <v>0.16700000000000001</v>
      </c>
      <c r="G645" t="s">
        <v>294</v>
      </c>
      <c r="H645" t="str">
        <f t="shared" si="50"/>
        <v>OPTIONAL_ONLY</v>
      </c>
      <c r="I645" t="str">
        <f t="shared" si="51"/>
        <v>COURSE_ACTIVE</v>
      </c>
      <c r="J645" s="4">
        <f t="shared" si="52"/>
        <v>0.16700000000000001</v>
      </c>
      <c r="K645" t="str">
        <f t="shared" si="53"/>
        <v>NOT REQUIRED</v>
      </c>
      <c r="L645" t="str">
        <f t="shared" si="54"/>
        <v/>
      </c>
    </row>
    <row r="646" spans="1:12" x14ac:dyDescent="0.25">
      <c r="A646" t="s">
        <v>252</v>
      </c>
      <c r="B646" t="s">
        <v>934</v>
      </c>
      <c r="C646">
        <v>23</v>
      </c>
      <c r="D646">
        <v>6</v>
      </c>
      <c r="E646">
        <v>29</v>
      </c>
      <c r="F646" s="2">
        <v>0.20699999999999999</v>
      </c>
      <c r="G646" t="s">
        <v>294</v>
      </c>
      <c r="H646" t="str">
        <f t="shared" si="50"/>
        <v>OPTIONAL_ONLY</v>
      </c>
      <c r="I646" t="str">
        <f t="shared" si="51"/>
        <v>COURSE_ACTIVE</v>
      </c>
      <c r="J646" s="4">
        <f t="shared" si="52"/>
        <v>0.20699999999999999</v>
      </c>
      <c r="K646" t="str">
        <f t="shared" si="53"/>
        <v>NOT REQUIRED</v>
      </c>
      <c r="L646" t="str">
        <f t="shared" si="54"/>
        <v/>
      </c>
    </row>
    <row r="647" spans="1:12" x14ac:dyDescent="0.25">
      <c r="A647" t="s">
        <v>252</v>
      </c>
      <c r="B647" t="s">
        <v>935</v>
      </c>
      <c r="C647">
        <v>99</v>
      </c>
      <c r="D647">
        <v>6</v>
      </c>
      <c r="E647">
        <v>107</v>
      </c>
      <c r="F647" s="2">
        <v>5.6000000000000001E-2</v>
      </c>
      <c r="G647" t="s">
        <v>294</v>
      </c>
      <c r="H647" t="str">
        <f t="shared" si="50"/>
        <v>PRIMARY_OPTIONAL</v>
      </c>
      <c r="I647" t="str">
        <f t="shared" si="51"/>
        <v>COURSE_ACTIVE</v>
      </c>
      <c r="J647" s="4">
        <f t="shared" si="52"/>
        <v>5.6000000000000001E-2</v>
      </c>
      <c r="K647" t="str">
        <f t="shared" si="53"/>
        <v>NOT REQUIRED</v>
      </c>
      <c r="L647" t="str">
        <f t="shared" si="54"/>
        <v/>
      </c>
    </row>
    <row r="648" spans="1:12" x14ac:dyDescent="0.25">
      <c r="A648" t="s">
        <v>252</v>
      </c>
      <c r="B648" t="s">
        <v>936</v>
      </c>
      <c r="C648">
        <v>12</v>
      </c>
      <c r="D648">
        <v>1</v>
      </c>
      <c r="E648">
        <v>13</v>
      </c>
      <c r="F648" s="2">
        <v>7.6999999999999999E-2</v>
      </c>
      <c r="G648" t="s">
        <v>294</v>
      </c>
      <c r="H648" t="str">
        <f t="shared" si="50"/>
        <v>PRIMARY_OPTIONAL</v>
      </c>
      <c r="I648" t="str">
        <f t="shared" si="51"/>
        <v>COURSE_ACTIVE</v>
      </c>
      <c r="J648" s="4">
        <f t="shared" si="52"/>
        <v>7.6999999999999999E-2</v>
      </c>
      <c r="K648" t="str">
        <f t="shared" si="53"/>
        <v>NOT REQUIRED</v>
      </c>
      <c r="L648" t="str">
        <f t="shared" si="54"/>
        <v/>
      </c>
    </row>
    <row r="649" spans="1:12" x14ac:dyDescent="0.25">
      <c r="A649" t="s">
        <v>252</v>
      </c>
      <c r="B649" t="s">
        <v>937</v>
      </c>
      <c r="C649">
        <v>22</v>
      </c>
      <c r="D649">
        <v>4</v>
      </c>
      <c r="E649">
        <v>26</v>
      </c>
      <c r="F649" s="2">
        <v>0.154</v>
      </c>
      <c r="G649" t="s">
        <v>294</v>
      </c>
      <c r="H649" t="str">
        <f t="shared" si="50"/>
        <v>OPTIONAL_ONLY</v>
      </c>
      <c r="I649" t="str">
        <f t="shared" si="51"/>
        <v>COURSE_ACTIVE</v>
      </c>
      <c r="J649" s="4">
        <f t="shared" si="52"/>
        <v>0.154</v>
      </c>
      <c r="K649" t="str">
        <f t="shared" si="53"/>
        <v>NOT REQUIRED</v>
      </c>
      <c r="L649" t="str">
        <f t="shared" si="54"/>
        <v/>
      </c>
    </row>
    <row r="650" spans="1:12" x14ac:dyDescent="0.25">
      <c r="A650" t="s">
        <v>252</v>
      </c>
      <c r="B650" t="s">
        <v>938</v>
      </c>
      <c r="C650">
        <v>3</v>
      </c>
      <c r="D650">
        <v>0</v>
      </c>
      <c r="E650">
        <v>3</v>
      </c>
      <c r="F650" s="2">
        <v>0</v>
      </c>
      <c r="G650" t="s">
        <v>294</v>
      </c>
      <c r="H650" t="str">
        <f t="shared" si="50"/>
        <v>NOT MAJOR</v>
      </c>
      <c r="I650" t="str">
        <f t="shared" si="51"/>
        <v>NOT MAJOR</v>
      </c>
      <c r="J650" s="4">
        <f t="shared" si="52"/>
        <v>0</v>
      </c>
      <c r="K650" t="str">
        <f t="shared" si="53"/>
        <v>NOT REQUIRED</v>
      </c>
      <c r="L650" t="str">
        <f t="shared" si="54"/>
        <v/>
      </c>
    </row>
    <row r="651" spans="1:12" x14ac:dyDescent="0.25">
      <c r="A651" t="s">
        <v>252</v>
      </c>
      <c r="B651" t="s">
        <v>939</v>
      </c>
      <c r="C651">
        <v>3</v>
      </c>
      <c r="D651">
        <v>1</v>
      </c>
      <c r="E651">
        <v>4</v>
      </c>
      <c r="F651" s="2">
        <v>0.25</v>
      </c>
      <c r="G651" t="s">
        <v>294</v>
      </c>
      <c r="H651" t="str">
        <f t="shared" si="50"/>
        <v>OPTIONAL_ONLY</v>
      </c>
      <c r="I651" t="str">
        <f t="shared" si="51"/>
        <v>COURSE_ACTIVE</v>
      </c>
      <c r="J651" s="4">
        <f t="shared" si="52"/>
        <v>0.25</v>
      </c>
      <c r="K651" t="str">
        <f t="shared" si="53"/>
        <v>NOT REQUIRED</v>
      </c>
      <c r="L651" t="str">
        <f t="shared" si="54"/>
        <v/>
      </c>
    </row>
    <row r="652" spans="1:12" x14ac:dyDescent="0.25">
      <c r="A652" t="s">
        <v>252</v>
      </c>
      <c r="B652" t="s">
        <v>940</v>
      </c>
      <c r="C652">
        <v>2</v>
      </c>
      <c r="D652">
        <v>2</v>
      </c>
      <c r="E652">
        <v>4</v>
      </c>
      <c r="F652" s="2">
        <v>0.5</v>
      </c>
      <c r="G652" t="s">
        <v>243</v>
      </c>
      <c r="H652" t="str">
        <f t="shared" si="50"/>
        <v>OPTIONAL_ONLY</v>
      </c>
      <c r="I652" t="str">
        <f t="shared" si="51"/>
        <v>COURSE_ACTIVE</v>
      </c>
      <c r="J652" s="4">
        <f t="shared" si="52"/>
        <v>0.5</v>
      </c>
      <c r="K652" t="str">
        <f t="shared" si="53"/>
        <v>REVIEW</v>
      </c>
      <c r="L652" t="str">
        <f t="shared" si="54"/>
        <v>CHECK</v>
      </c>
    </row>
    <row r="653" spans="1:12" x14ac:dyDescent="0.25">
      <c r="A653" t="s">
        <v>252</v>
      </c>
      <c r="B653" t="s">
        <v>941</v>
      </c>
      <c r="C653">
        <v>1</v>
      </c>
      <c r="D653">
        <v>1</v>
      </c>
      <c r="E653">
        <v>2</v>
      </c>
      <c r="F653" s="2">
        <v>0.5</v>
      </c>
      <c r="G653" t="s">
        <v>243</v>
      </c>
      <c r="H653" t="str">
        <f t="shared" si="50"/>
        <v>OPTIONAL_ONLY</v>
      </c>
      <c r="I653" t="str">
        <f t="shared" si="51"/>
        <v>COURSE_ACTIVE</v>
      </c>
      <c r="J653" s="4">
        <f t="shared" si="52"/>
        <v>0.5</v>
      </c>
      <c r="K653" t="str">
        <f t="shared" si="53"/>
        <v>REVIEW</v>
      </c>
      <c r="L653" t="str">
        <f t="shared" si="54"/>
        <v>CHECK</v>
      </c>
    </row>
    <row r="654" spans="1:12" x14ac:dyDescent="0.25">
      <c r="A654" t="s">
        <v>252</v>
      </c>
      <c r="B654" t="s">
        <v>942</v>
      </c>
      <c r="C654">
        <v>9</v>
      </c>
      <c r="D654">
        <v>1</v>
      </c>
      <c r="E654">
        <v>11</v>
      </c>
      <c r="F654" s="2">
        <v>9.0999999999999998E-2</v>
      </c>
      <c r="G654" t="s">
        <v>294</v>
      </c>
      <c r="H654" t="str">
        <f t="shared" si="50"/>
        <v>OPTIONAL_ONLY</v>
      </c>
      <c r="I654" t="str">
        <f t="shared" si="51"/>
        <v>COURSE_ACTIVE</v>
      </c>
      <c r="J654" s="4">
        <f t="shared" si="52"/>
        <v>9.0999999999999998E-2</v>
      </c>
      <c r="K654" t="str">
        <f t="shared" si="53"/>
        <v>NOT REQUIRED</v>
      </c>
      <c r="L654" t="str">
        <f t="shared" si="54"/>
        <v/>
      </c>
    </row>
    <row r="655" spans="1:12" x14ac:dyDescent="0.25">
      <c r="A655" t="s">
        <v>252</v>
      </c>
      <c r="B655" t="s">
        <v>943</v>
      </c>
      <c r="C655">
        <v>8</v>
      </c>
      <c r="D655">
        <v>5</v>
      </c>
      <c r="E655">
        <v>13</v>
      </c>
      <c r="F655" s="2">
        <v>0.38500000000000001</v>
      </c>
      <c r="G655" t="s">
        <v>294</v>
      </c>
      <c r="H655" t="str">
        <f t="shared" si="50"/>
        <v>PRIMARY_ONLY</v>
      </c>
      <c r="I655" t="str">
        <f t="shared" si="51"/>
        <v>COURSE_ACTIVE</v>
      </c>
      <c r="J655" s="4">
        <f t="shared" si="52"/>
        <v>0.38500000000000001</v>
      </c>
      <c r="K655" t="str">
        <f t="shared" si="53"/>
        <v>NOT REQUIRED</v>
      </c>
      <c r="L655" t="str">
        <f t="shared" si="54"/>
        <v/>
      </c>
    </row>
    <row r="656" spans="1:12" x14ac:dyDescent="0.25">
      <c r="A656" t="s">
        <v>252</v>
      </c>
      <c r="B656" t="s">
        <v>944</v>
      </c>
      <c r="C656">
        <v>4</v>
      </c>
      <c r="D656">
        <v>0</v>
      </c>
      <c r="E656">
        <v>4</v>
      </c>
      <c r="F656" s="2">
        <v>0</v>
      </c>
      <c r="G656" t="s">
        <v>294</v>
      </c>
      <c r="H656" t="str">
        <f t="shared" si="50"/>
        <v>NOT MAJOR</v>
      </c>
      <c r="I656" t="str">
        <f t="shared" si="51"/>
        <v>NOT MAJOR</v>
      </c>
      <c r="J656" s="4">
        <f t="shared" si="52"/>
        <v>0</v>
      </c>
      <c r="K656" t="str">
        <f t="shared" si="53"/>
        <v>NOT REQUIRED</v>
      </c>
      <c r="L656" t="str">
        <f t="shared" si="54"/>
        <v/>
      </c>
    </row>
    <row r="657" spans="1:12" x14ac:dyDescent="0.25">
      <c r="A657" t="s">
        <v>272</v>
      </c>
      <c r="B657" t="s">
        <v>945</v>
      </c>
      <c r="C657">
        <v>3</v>
      </c>
      <c r="D657">
        <v>0</v>
      </c>
      <c r="E657">
        <v>3</v>
      </c>
      <c r="F657" s="2">
        <v>0</v>
      </c>
      <c r="G657" t="s">
        <v>294</v>
      </c>
      <c r="H657" t="str">
        <f t="shared" si="50"/>
        <v>PRIMARY_ONLY</v>
      </c>
      <c r="I657" t="str">
        <f t="shared" si="51"/>
        <v>COURSE_ACTIVE</v>
      </c>
      <c r="J657" s="4">
        <f t="shared" si="52"/>
        <v>0</v>
      </c>
      <c r="K657" t="str">
        <f t="shared" si="53"/>
        <v>NOT REQUIRED</v>
      </c>
      <c r="L657" t="str">
        <f t="shared" si="54"/>
        <v/>
      </c>
    </row>
    <row r="658" spans="1:12" x14ac:dyDescent="0.25">
      <c r="A658" t="s">
        <v>272</v>
      </c>
      <c r="B658" t="s">
        <v>946</v>
      </c>
      <c r="C658">
        <v>4</v>
      </c>
      <c r="D658">
        <v>2</v>
      </c>
      <c r="E658">
        <v>6</v>
      </c>
      <c r="F658" s="2">
        <v>0.33300000000000002</v>
      </c>
      <c r="G658" t="s">
        <v>294</v>
      </c>
      <c r="H658" t="str">
        <f t="shared" si="50"/>
        <v>NOT MAJOR</v>
      </c>
      <c r="I658" t="str">
        <f t="shared" si="51"/>
        <v>NOT MAJOR</v>
      </c>
      <c r="J658" s="4">
        <f t="shared" si="52"/>
        <v>0.33300000000000002</v>
      </c>
      <c r="K658" t="str">
        <f t="shared" si="53"/>
        <v>NOT REQUIRED</v>
      </c>
      <c r="L658" t="str">
        <f t="shared" si="54"/>
        <v/>
      </c>
    </row>
    <row r="659" spans="1:12" x14ac:dyDescent="0.25">
      <c r="A659" t="s">
        <v>272</v>
      </c>
      <c r="B659" t="s">
        <v>947</v>
      </c>
      <c r="C659">
        <v>4</v>
      </c>
      <c r="D659">
        <v>1</v>
      </c>
      <c r="E659">
        <v>5</v>
      </c>
      <c r="F659" s="2">
        <v>0.2</v>
      </c>
      <c r="G659" t="s">
        <v>294</v>
      </c>
      <c r="H659" t="str">
        <f t="shared" si="50"/>
        <v>NOT MAJOR</v>
      </c>
      <c r="I659" t="str">
        <f t="shared" si="51"/>
        <v>NOT MAJOR</v>
      </c>
      <c r="J659" s="4">
        <f t="shared" si="52"/>
        <v>0.2</v>
      </c>
      <c r="K659" t="str">
        <f t="shared" si="53"/>
        <v>NOT REQUIRED</v>
      </c>
      <c r="L659" t="str">
        <f t="shared" si="54"/>
        <v/>
      </c>
    </row>
    <row r="660" spans="1:12" x14ac:dyDescent="0.25">
      <c r="A660" t="s">
        <v>272</v>
      </c>
      <c r="B660" t="s">
        <v>948</v>
      </c>
      <c r="C660">
        <v>4</v>
      </c>
      <c r="D660">
        <v>1</v>
      </c>
      <c r="E660">
        <v>6</v>
      </c>
      <c r="F660" s="2">
        <v>0.16700000000000001</v>
      </c>
      <c r="G660" t="s">
        <v>294</v>
      </c>
      <c r="H660" t="str">
        <f t="shared" si="50"/>
        <v>NOT MAJOR</v>
      </c>
      <c r="I660" t="str">
        <f t="shared" si="51"/>
        <v>NOT MAJOR</v>
      </c>
      <c r="J660" s="4">
        <f t="shared" si="52"/>
        <v>0.16700000000000001</v>
      </c>
      <c r="K660" t="str">
        <f t="shared" si="53"/>
        <v>NOT REQUIRED</v>
      </c>
      <c r="L660" t="str">
        <f t="shared" si="54"/>
        <v/>
      </c>
    </row>
    <row r="661" spans="1:12" x14ac:dyDescent="0.25">
      <c r="A661" t="s">
        <v>272</v>
      </c>
      <c r="B661" t="s">
        <v>949</v>
      </c>
      <c r="C661">
        <v>3</v>
      </c>
      <c r="D661">
        <v>1</v>
      </c>
      <c r="E661">
        <v>4</v>
      </c>
      <c r="F661" s="2">
        <v>0.25</v>
      </c>
      <c r="G661" t="s">
        <v>294</v>
      </c>
      <c r="H661" t="str">
        <f t="shared" si="50"/>
        <v>NOT MAJOR</v>
      </c>
      <c r="I661" t="str">
        <f t="shared" si="51"/>
        <v>NOT MAJOR</v>
      </c>
      <c r="J661" s="4">
        <f t="shared" si="52"/>
        <v>0.25</v>
      </c>
      <c r="K661" t="str">
        <f t="shared" si="53"/>
        <v>NOT REQUIRED</v>
      </c>
      <c r="L661" t="str">
        <f t="shared" si="54"/>
        <v/>
      </c>
    </row>
    <row r="662" spans="1:12" x14ac:dyDescent="0.25">
      <c r="A662" t="s">
        <v>272</v>
      </c>
      <c r="B662" t="s">
        <v>950</v>
      </c>
      <c r="C662">
        <v>3</v>
      </c>
      <c r="D662">
        <v>0</v>
      </c>
      <c r="E662">
        <v>3</v>
      </c>
      <c r="F662" s="2">
        <v>0</v>
      </c>
      <c r="G662" t="s">
        <v>294</v>
      </c>
      <c r="H662" t="str">
        <f t="shared" si="50"/>
        <v>PRIMARY_ONLY</v>
      </c>
      <c r="I662" t="str">
        <f t="shared" si="51"/>
        <v>COURSE_ACTIVE</v>
      </c>
      <c r="J662" s="4">
        <f t="shared" si="52"/>
        <v>0</v>
      </c>
      <c r="K662" t="str">
        <f t="shared" si="53"/>
        <v>NOT REQUIRED</v>
      </c>
      <c r="L662" t="str">
        <f t="shared" si="54"/>
        <v/>
      </c>
    </row>
    <row r="663" spans="1:12" x14ac:dyDescent="0.25">
      <c r="A663" t="s">
        <v>272</v>
      </c>
      <c r="B663" t="s">
        <v>951</v>
      </c>
      <c r="C663">
        <v>3</v>
      </c>
      <c r="D663">
        <v>0</v>
      </c>
      <c r="E663">
        <v>3</v>
      </c>
      <c r="F663" s="2">
        <v>0</v>
      </c>
      <c r="G663" t="s">
        <v>294</v>
      </c>
      <c r="H663" t="str">
        <f t="shared" si="50"/>
        <v>PRIMARY_ONLY</v>
      </c>
      <c r="I663" t="str">
        <f t="shared" si="51"/>
        <v>COURSE_ACTIVE</v>
      </c>
      <c r="J663" s="4">
        <f t="shared" si="52"/>
        <v>0</v>
      </c>
      <c r="K663" t="str">
        <f t="shared" si="53"/>
        <v>NOT REQUIRED</v>
      </c>
      <c r="L663" t="str">
        <f t="shared" si="54"/>
        <v/>
      </c>
    </row>
    <row r="664" spans="1:12" x14ac:dyDescent="0.25">
      <c r="A664" t="s">
        <v>272</v>
      </c>
      <c r="B664" t="s">
        <v>952</v>
      </c>
      <c r="C664">
        <v>3</v>
      </c>
      <c r="D664">
        <v>0</v>
      </c>
      <c r="E664">
        <v>3</v>
      </c>
      <c r="F664" s="2">
        <v>0</v>
      </c>
      <c r="G664" t="s">
        <v>294</v>
      </c>
      <c r="H664" t="str">
        <f t="shared" si="50"/>
        <v>PRIMARY_ONLY</v>
      </c>
      <c r="I664" t="str">
        <f t="shared" si="51"/>
        <v>COURSE_ACTIVE</v>
      </c>
      <c r="J664" s="4">
        <f t="shared" si="52"/>
        <v>0</v>
      </c>
      <c r="K664" t="str">
        <f t="shared" si="53"/>
        <v>NOT REQUIRED</v>
      </c>
      <c r="L664" t="str">
        <f t="shared" si="54"/>
        <v/>
      </c>
    </row>
    <row r="665" spans="1:12" x14ac:dyDescent="0.25">
      <c r="A665" t="s">
        <v>272</v>
      </c>
      <c r="B665" t="s">
        <v>953</v>
      </c>
      <c r="C665">
        <v>6</v>
      </c>
      <c r="D665">
        <v>0</v>
      </c>
      <c r="E665">
        <v>6</v>
      </c>
      <c r="F665" s="2">
        <v>0</v>
      </c>
      <c r="G665" t="s">
        <v>294</v>
      </c>
      <c r="H665" t="str">
        <f t="shared" si="50"/>
        <v>PRIMARY_ONLY</v>
      </c>
      <c r="I665" t="str">
        <f t="shared" si="51"/>
        <v>COURSE_ACTIVE</v>
      </c>
      <c r="J665" s="4">
        <f t="shared" si="52"/>
        <v>0</v>
      </c>
      <c r="K665" t="str">
        <f t="shared" si="53"/>
        <v>NOT REQUIRED</v>
      </c>
      <c r="L665" t="str">
        <f t="shared" si="54"/>
        <v/>
      </c>
    </row>
    <row r="666" spans="1:12" x14ac:dyDescent="0.25">
      <c r="A666" t="s">
        <v>272</v>
      </c>
      <c r="B666" t="s">
        <v>954</v>
      </c>
      <c r="C666">
        <v>11</v>
      </c>
      <c r="D666">
        <v>1</v>
      </c>
      <c r="E666">
        <v>12</v>
      </c>
      <c r="F666" s="2">
        <v>8.3000000000000004E-2</v>
      </c>
      <c r="G666" t="s">
        <v>294</v>
      </c>
      <c r="H666" t="str">
        <f t="shared" si="50"/>
        <v>PRIMARY_ONLY</v>
      </c>
      <c r="I666" t="str">
        <f t="shared" si="51"/>
        <v>COURSE_ACTIVE</v>
      </c>
      <c r="J666" s="4">
        <f t="shared" si="52"/>
        <v>8.3000000000000004E-2</v>
      </c>
      <c r="K666" t="str">
        <f t="shared" si="53"/>
        <v>NOT REQUIRED</v>
      </c>
      <c r="L666" t="str">
        <f t="shared" si="54"/>
        <v/>
      </c>
    </row>
    <row r="667" spans="1:12" x14ac:dyDescent="0.25">
      <c r="A667" t="s">
        <v>272</v>
      </c>
      <c r="B667" t="s">
        <v>955</v>
      </c>
      <c r="C667">
        <v>3</v>
      </c>
      <c r="D667">
        <v>0</v>
      </c>
      <c r="E667">
        <v>3</v>
      </c>
      <c r="F667" s="2">
        <v>0</v>
      </c>
      <c r="G667" t="s">
        <v>294</v>
      </c>
      <c r="H667" t="str">
        <f t="shared" si="50"/>
        <v>PRIMARY_ONLY</v>
      </c>
      <c r="I667" t="str">
        <f t="shared" si="51"/>
        <v>COURSE_ACTIVE</v>
      </c>
      <c r="J667" s="4">
        <f t="shared" si="52"/>
        <v>0</v>
      </c>
      <c r="K667" t="str">
        <f t="shared" si="53"/>
        <v>NOT REQUIRED</v>
      </c>
      <c r="L667" t="str">
        <f t="shared" si="54"/>
        <v/>
      </c>
    </row>
    <row r="668" spans="1:12" x14ac:dyDescent="0.25">
      <c r="A668" t="s">
        <v>272</v>
      </c>
      <c r="B668" t="s">
        <v>956</v>
      </c>
      <c r="C668">
        <v>7</v>
      </c>
      <c r="D668">
        <v>4</v>
      </c>
      <c r="E668">
        <v>11</v>
      </c>
      <c r="F668" s="2">
        <v>0.36399999999999999</v>
      </c>
      <c r="G668" t="s">
        <v>294</v>
      </c>
      <c r="H668" t="str">
        <f t="shared" si="50"/>
        <v>PRIMARY_ONLY</v>
      </c>
      <c r="I668" t="str">
        <f t="shared" si="51"/>
        <v>COURSE_ACTIVE</v>
      </c>
      <c r="J668" s="4">
        <f t="shared" si="52"/>
        <v>0.36399999999999999</v>
      </c>
      <c r="K668" t="str">
        <f t="shared" si="53"/>
        <v>NOT REQUIRED</v>
      </c>
      <c r="L668" t="str">
        <f t="shared" si="54"/>
        <v/>
      </c>
    </row>
    <row r="669" spans="1:12" x14ac:dyDescent="0.25">
      <c r="A669" t="s">
        <v>272</v>
      </c>
      <c r="B669" t="s">
        <v>957</v>
      </c>
      <c r="C669">
        <v>3</v>
      </c>
      <c r="D669">
        <v>0</v>
      </c>
      <c r="E669">
        <v>3</v>
      </c>
      <c r="F669" s="2">
        <v>0</v>
      </c>
      <c r="G669" t="s">
        <v>294</v>
      </c>
      <c r="H669" t="str">
        <f t="shared" si="50"/>
        <v>PRIMARY_ONLY</v>
      </c>
      <c r="I669" t="str">
        <f t="shared" si="51"/>
        <v>COURSE_ACTIVE</v>
      </c>
      <c r="J669" s="4">
        <f t="shared" si="52"/>
        <v>0</v>
      </c>
      <c r="K669" t="str">
        <f t="shared" si="53"/>
        <v>NOT REQUIRED</v>
      </c>
      <c r="L669" t="str">
        <f t="shared" si="54"/>
        <v/>
      </c>
    </row>
    <row r="670" spans="1:12" x14ac:dyDescent="0.25">
      <c r="A670" t="s">
        <v>272</v>
      </c>
      <c r="B670" t="s">
        <v>958</v>
      </c>
      <c r="C670">
        <v>7</v>
      </c>
      <c r="D670">
        <v>0</v>
      </c>
      <c r="E670">
        <v>7</v>
      </c>
      <c r="F670" s="2">
        <v>0</v>
      </c>
      <c r="G670" t="s">
        <v>294</v>
      </c>
      <c r="H670" t="str">
        <f t="shared" si="50"/>
        <v>PRIMARY_ONLY</v>
      </c>
      <c r="I670" t="str">
        <f t="shared" si="51"/>
        <v>COURSE_ACTIVE</v>
      </c>
      <c r="J670" s="4">
        <f t="shared" si="52"/>
        <v>0</v>
      </c>
      <c r="K670" t="str">
        <f t="shared" si="53"/>
        <v>NOT REQUIRED</v>
      </c>
      <c r="L670" t="str">
        <f t="shared" si="54"/>
        <v/>
      </c>
    </row>
    <row r="671" spans="1:12" x14ac:dyDescent="0.25">
      <c r="A671" t="s">
        <v>272</v>
      </c>
      <c r="B671" t="s">
        <v>959</v>
      </c>
      <c r="C671">
        <v>7</v>
      </c>
      <c r="D671">
        <v>0</v>
      </c>
      <c r="E671">
        <v>7</v>
      </c>
      <c r="F671" s="2">
        <v>0</v>
      </c>
      <c r="G671" t="s">
        <v>294</v>
      </c>
      <c r="H671" t="str">
        <f t="shared" si="50"/>
        <v>PRIMARY_ONLY</v>
      </c>
      <c r="I671" t="str">
        <f t="shared" si="51"/>
        <v>COURSE_ACTIVE</v>
      </c>
      <c r="J671" s="4">
        <f t="shared" si="52"/>
        <v>0</v>
      </c>
      <c r="K671" t="str">
        <f t="shared" si="53"/>
        <v>NOT REQUIRED</v>
      </c>
      <c r="L671" t="str">
        <f t="shared" si="54"/>
        <v/>
      </c>
    </row>
    <row r="672" spans="1:12" x14ac:dyDescent="0.25">
      <c r="A672" t="s">
        <v>272</v>
      </c>
      <c r="B672" t="s">
        <v>960</v>
      </c>
      <c r="C672">
        <v>3</v>
      </c>
      <c r="D672">
        <v>0</v>
      </c>
      <c r="E672">
        <v>3</v>
      </c>
      <c r="F672" s="2">
        <v>0</v>
      </c>
      <c r="G672" t="s">
        <v>294</v>
      </c>
      <c r="H672" t="str">
        <f t="shared" si="50"/>
        <v>PRIMARY_ONLY</v>
      </c>
      <c r="I672" t="str">
        <f t="shared" si="51"/>
        <v>COURSE_ACTIVE</v>
      </c>
      <c r="J672" s="4">
        <f t="shared" si="52"/>
        <v>0</v>
      </c>
      <c r="K672" t="str">
        <f t="shared" si="53"/>
        <v>NOT REQUIRED</v>
      </c>
      <c r="L672" t="str">
        <f t="shared" si="54"/>
        <v/>
      </c>
    </row>
    <row r="673" spans="1:12" x14ac:dyDescent="0.25">
      <c r="A673" t="s">
        <v>272</v>
      </c>
      <c r="B673" t="s">
        <v>961</v>
      </c>
      <c r="C673">
        <v>6</v>
      </c>
      <c r="D673">
        <v>0</v>
      </c>
      <c r="E673">
        <v>6</v>
      </c>
      <c r="F673" s="2">
        <v>0</v>
      </c>
      <c r="G673" t="s">
        <v>294</v>
      </c>
      <c r="H673" t="str">
        <f t="shared" si="50"/>
        <v>PRIMARY_ONLY</v>
      </c>
      <c r="I673" t="str">
        <f t="shared" si="51"/>
        <v>COURSE_ACTIVE</v>
      </c>
      <c r="J673" s="4">
        <f t="shared" si="52"/>
        <v>0</v>
      </c>
      <c r="K673" t="str">
        <f t="shared" si="53"/>
        <v>NOT REQUIRED</v>
      </c>
      <c r="L673" t="str">
        <f t="shared" si="54"/>
        <v/>
      </c>
    </row>
    <row r="674" spans="1:12" x14ac:dyDescent="0.25">
      <c r="A674" t="s">
        <v>272</v>
      </c>
      <c r="B674" t="s">
        <v>962</v>
      </c>
      <c r="C674">
        <v>3</v>
      </c>
      <c r="D674">
        <v>0</v>
      </c>
      <c r="E674">
        <v>3</v>
      </c>
      <c r="F674" s="2">
        <v>0</v>
      </c>
      <c r="G674" t="s">
        <v>294</v>
      </c>
      <c r="H674" t="str">
        <f t="shared" si="50"/>
        <v>PRIMARY_ONLY</v>
      </c>
      <c r="I674" t="str">
        <f t="shared" si="51"/>
        <v>COURSE_ACTIVE</v>
      </c>
      <c r="J674" s="4">
        <f t="shared" si="52"/>
        <v>0</v>
      </c>
      <c r="K674" t="str">
        <f t="shared" si="53"/>
        <v>NOT REQUIRED</v>
      </c>
      <c r="L674" t="str">
        <f t="shared" si="54"/>
        <v/>
      </c>
    </row>
    <row r="675" spans="1:12" x14ac:dyDescent="0.25">
      <c r="A675" t="s">
        <v>272</v>
      </c>
      <c r="B675" t="s">
        <v>963</v>
      </c>
      <c r="C675">
        <v>6</v>
      </c>
      <c r="D675">
        <v>1</v>
      </c>
      <c r="E675">
        <v>7</v>
      </c>
      <c r="F675" s="2">
        <v>0.14299999999999999</v>
      </c>
      <c r="G675" t="s">
        <v>294</v>
      </c>
      <c r="H675" t="str">
        <f t="shared" si="50"/>
        <v>PRIMARY_ONLY</v>
      </c>
      <c r="I675" t="str">
        <f t="shared" si="51"/>
        <v>COURSE_ACTIVE</v>
      </c>
      <c r="J675" s="4">
        <f t="shared" si="52"/>
        <v>0.14299999999999999</v>
      </c>
      <c r="K675" t="str">
        <f t="shared" si="53"/>
        <v>NOT REQUIRED</v>
      </c>
      <c r="L675" t="str">
        <f t="shared" si="54"/>
        <v/>
      </c>
    </row>
    <row r="676" spans="1:12" x14ac:dyDescent="0.25">
      <c r="A676" t="s">
        <v>272</v>
      </c>
      <c r="B676" t="s">
        <v>964</v>
      </c>
      <c r="C676">
        <v>6</v>
      </c>
      <c r="D676">
        <v>1</v>
      </c>
      <c r="E676">
        <v>7</v>
      </c>
      <c r="F676" s="2">
        <v>0.14299999999999999</v>
      </c>
      <c r="G676" t="s">
        <v>294</v>
      </c>
      <c r="H676" t="str">
        <f t="shared" si="50"/>
        <v>PRIMARY_ONLY</v>
      </c>
      <c r="I676" t="str">
        <f t="shared" si="51"/>
        <v>COURSE_ACTIVE</v>
      </c>
      <c r="J676" s="4">
        <f t="shared" si="52"/>
        <v>0.14299999999999999</v>
      </c>
      <c r="K676" t="str">
        <f t="shared" si="53"/>
        <v>NOT REQUIRED</v>
      </c>
      <c r="L676" t="str">
        <f t="shared" si="54"/>
        <v/>
      </c>
    </row>
    <row r="677" spans="1:12" x14ac:dyDescent="0.25">
      <c r="A677" t="s">
        <v>272</v>
      </c>
      <c r="B677" t="s">
        <v>965</v>
      </c>
      <c r="C677">
        <v>3</v>
      </c>
      <c r="D677">
        <v>1</v>
      </c>
      <c r="E677">
        <v>4</v>
      </c>
      <c r="F677" s="2">
        <v>0.25</v>
      </c>
      <c r="G677" t="s">
        <v>294</v>
      </c>
      <c r="H677" t="str">
        <f t="shared" si="50"/>
        <v>PRIMARY_ONLY</v>
      </c>
      <c r="I677" t="str">
        <f t="shared" si="51"/>
        <v>COURSE_ACTIVE</v>
      </c>
      <c r="J677" s="4">
        <f t="shared" si="52"/>
        <v>0.25</v>
      </c>
      <c r="K677" t="str">
        <f t="shared" si="53"/>
        <v>NOT REQUIRED</v>
      </c>
      <c r="L677" t="str">
        <f t="shared" si="54"/>
        <v/>
      </c>
    </row>
    <row r="678" spans="1:12" x14ac:dyDescent="0.25">
      <c r="A678" t="s">
        <v>272</v>
      </c>
      <c r="B678" t="s">
        <v>966</v>
      </c>
      <c r="C678">
        <v>3</v>
      </c>
      <c r="D678">
        <v>0</v>
      </c>
      <c r="E678">
        <v>3</v>
      </c>
      <c r="F678" s="2">
        <v>0</v>
      </c>
      <c r="G678" t="s">
        <v>294</v>
      </c>
      <c r="H678" t="str">
        <f t="shared" si="50"/>
        <v>PRIMARY_ONLY</v>
      </c>
      <c r="I678" t="str">
        <f t="shared" si="51"/>
        <v>COURSE_ACTIVE</v>
      </c>
      <c r="J678" s="4">
        <f t="shared" si="52"/>
        <v>0</v>
      </c>
      <c r="K678" t="str">
        <f t="shared" si="53"/>
        <v>NOT REQUIRED</v>
      </c>
      <c r="L678" t="str">
        <f t="shared" si="54"/>
        <v/>
      </c>
    </row>
    <row r="679" spans="1:12" x14ac:dyDescent="0.25">
      <c r="A679" t="s">
        <v>272</v>
      </c>
      <c r="B679" t="s">
        <v>967</v>
      </c>
      <c r="C679">
        <v>5</v>
      </c>
      <c r="D679">
        <v>1</v>
      </c>
      <c r="E679">
        <v>6</v>
      </c>
      <c r="F679" s="2">
        <v>0.16700000000000001</v>
      </c>
      <c r="G679" t="s">
        <v>294</v>
      </c>
      <c r="H679" t="str">
        <f t="shared" si="50"/>
        <v>PRIMARY_ONLY</v>
      </c>
      <c r="I679" t="str">
        <f t="shared" si="51"/>
        <v>COURSE_ACTIVE</v>
      </c>
      <c r="J679" s="4">
        <f t="shared" si="52"/>
        <v>0.16700000000000001</v>
      </c>
      <c r="K679" t="str">
        <f t="shared" si="53"/>
        <v>NOT REQUIRED</v>
      </c>
      <c r="L679" t="str">
        <f t="shared" si="54"/>
        <v/>
      </c>
    </row>
    <row r="680" spans="1:12" x14ac:dyDescent="0.25">
      <c r="A680" t="s">
        <v>272</v>
      </c>
      <c r="B680" t="s">
        <v>968</v>
      </c>
      <c r="C680">
        <v>5</v>
      </c>
      <c r="D680">
        <v>1</v>
      </c>
      <c r="E680">
        <v>6</v>
      </c>
      <c r="F680" s="2">
        <v>0.16700000000000001</v>
      </c>
      <c r="G680" t="s">
        <v>294</v>
      </c>
      <c r="H680" t="str">
        <f t="shared" si="50"/>
        <v>PRIMARY_ONLY</v>
      </c>
      <c r="I680" t="str">
        <f t="shared" si="51"/>
        <v>COURSE_ACTIVE</v>
      </c>
      <c r="J680" s="4">
        <f t="shared" si="52"/>
        <v>0.16700000000000001</v>
      </c>
      <c r="K680" t="str">
        <f t="shared" si="53"/>
        <v>NOT REQUIRED</v>
      </c>
      <c r="L680" t="str">
        <f t="shared" si="54"/>
        <v/>
      </c>
    </row>
    <row r="681" spans="1:12" x14ac:dyDescent="0.25">
      <c r="A681" t="s">
        <v>272</v>
      </c>
      <c r="B681" t="s">
        <v>969</v>
      </c>
      <c r="C681">
        <v>4</v>
      </c>
      <c r="D681">
        <v>2</v>
      </c>
      <c r="E681">
        <v>6</v>
      </c>
      <c r="F681" s="2">
        <v>0.33300000000000002</v>
      </c>
      <c r="G681" t="s">
        <v>294</v>
      </c>
      <c r="H681" t="str">
        <f t="shared" si="50"/>
        <v>PRIMARY_ONLY</v>
      </c>
      <c r="I681" t="str">
        <f t="shared" si="51"/>
        <v>COURSE_ACTIVE</v>
      </c>
      <c r="J681" s="4">
        <f t="shared" si="52"/>
        <v>0.33300000000000002</v>
      </c>
      <c r="K681" t="str">
        <f t="shared" si="53"/>
        <v>NOT REQUIRED</v>
      </c>
      <c r="L681" t="str">
        <f t="shared" si="54"/>
        <v/>
      </c>
    </row>
    <row r="682" spans="1:12" x14ac:dyDescent="0.25">
      <c r="A682" t="s">
        <v>970</v>
      </c>
      <c r="B682" t="s">
        <v>971</v>
      </c>
      <c r="C682">
        <v>1</v>
      </c>
      <c r="D682">
        <v>0</v>
      </c>
      <c r="E682">
        <v>1</v>
      </c>
      <c r="F682" s="2">
        <v>0</v>
      </c>
      <c r="G682" t="s">
        <v>294</v>
      </c>
      <c r="H682" t="str">
        <f t="shared" si="50"/>
        <v>NOT MAJOR</v>
      </c>
      <c r="I682" t="str">
        <f t="shared" si="51"/>
        <v>NOT MAJOR</v>
      </c>
      <c r="J682" s="4">
        <f t="shared" si="52"/>
        <v>0</v>
      </c>
      <c r="K682" t="str">
        <f t="shared" si="53"/>
        <v>NOT REQUIRED</v>
      </c>
      <c r="L682" t="str">
        <f t="shared" si="54"/>
        <v/>
      </c>
    </row>
    <row r="683" spans="1:12" x14ac:dyDescent="0.25">
      <c r="A683" t="s">
        <v>972</v>
      </c>
      <c r="B683" t="s">
        <v>973</v>
      </c>
      <c r="C683">
        <v>3</v>
      </c>
      <c r="D683">
        <v>2</v>
      </c>
      <c r="E683">
        <v>5</v>
      </c>
      <c r="F683" s="2">
        <v>0.4</v>
      </c>
      <c r="G683" t="s">
        <v>243</v>
      </c>
      <c r="H683" t="str">
        <f t="shared" si="50"/>
        <v>PRIMARY_OPTIONAL</v>
      </c>
      <c r="I683" t="str">
        <f t="shared" si="51"/>
        <v>COURSE_ACTIVE</v>
      </c>
      <c r="J683" s="4">
        <f t="shared" si="52"/>
        <v>0.4</v>
      </c>
      <c r="K683" t="str">
        <f t="shared" si="53"/>
        <v>REVIEW</v>
      </c>
      <c r="L683" t="str">
        <f t="shared" si="54"/>
        <v>CHECK</v>
      </c>
    </row>
    <row r="684" spans="1:12" x14ac:dyDescent="0.25">
      <c r="A684" t="s">
        <v>972</v>
      </c>
      <c r="B684" t="s">
        <v>974</v>
      </c>
      <c r="C684">
        <v>2</v>
      </c>
      <c r="D684">
        <v>0</v>
      </c>
      <c r="E684">
        <v>2</v>
      </c>
      <c r="F684" s="2">
        <v>0</v>
      </c>
      <c r="G684" t="s">
        <v>294</v>
      </c>
      <c r="H684" t="str">
        <f t="shared" si="50"/>
        <v>PRIMARY_OPTIONAL</v>
      </c>
      <c r="I684" t="str">
        <f t="shared" si="51"/>
        <v>COURSE_ACTIVE</v>
      </c>
      <c r="J684" s="4">
        <f t="shared" si="52"/>
        <v>0</v>
      </c>
      <c r="K684" t="str">
        <f t="shared" si="53"/>
        <v>NOT REQUIRED</v>
      </c>
      <c r="L684" t="str">
        <f t="shared" si="54"/>
        <v/>
      </c>
    </row>
    <row r="685" spans="1:12" x14ac:dyDescent="0.25">
      <c r="A685" t="s">
        <v>975</v>
      </c>
      <c r="B685" t="s">
        <v>976</v>
      </c>
      <c r="C685">
        <v>50</v>
      </c>
      <c r="D685">
        <v>15</v>
      </c>
      <c r="E685">
        <v>66</v>
      </c>
      <c r="F685" s="2">
        <v>0.22700000000000001</v>
      </c>
      <c r="G685" t="s">
        <v>294</v>
      </c>
      <c r="H685" t="str">
        <f t="shared" si="50"/>
        <v>PRIMARY_OPTIONAL</v>
      </c>
      <c r="I685" t="str">
        <f t="shared" si="51"/>
        <v>COURSE_ACTIVE</v>
      </c>
      <c r="J685" s="4">
        <f t="shared" si="52"/>
        <v>0.22700000000000001</v>
      </c>
      <c r="K685" t="str">
        <f t="shared" si="53"/>
        <v>NOT REQUIRED</v>
      </c>
      <c r="L685" t="str">
        <f t="shared" si="54"/>
        <v/>
      </c>
    </row>
    <row r="686" spans="1:12" x14ac:dyDescent="0.25">
      <c r="A686" t="s">
        <v>975</v>
      </c>
      <c r="B686" t="s">
        <v>977</v>
      </c>
      <c r="C686">
        <v>4</v>
      </c>
      <c r="D686">
        <v>1</v>
      </c>
      <c r="E686">
        <v>5</v>
      </c>
      <c r="F686" s="2">
        <v>0.2</v>
      </c>
      <c r="G686" t="s">
        <v>294</v>
      </c>
      <c r="H686" t="str">
        <f t="shared" si="50"/>
        <v>PRIMARY_OPTIONAL</v>
      </c>
      <c r="I686" t="str">
        <f t="shared" si="51"/>
        <v>COURSE_ACTIVE</v>
      </c>
      <c r="J686" s="4">
        <f t="shared" si="52"/>
        <v>0.2</v>
      </c>
      <c r="K686" t="str">
        <f t="shared" si="53"/>
        <v>NOT REQUIRED</v>
      </c>
      <c r="L686" t="str">
        <f t="shared" si="54"/>
        <v/>
      </c>
    </row>
    <row r="687" spans="1:12" x14ac:dyDescent="0.25">
      <c r="A687" t="s">
        <v>975</v>
      </c>
      <c r="B687" t="s">
        <v>978</v>
      </c>
      <c r="C687">
        <v>5</v>
      </c>
      <c r="D687">
        <v>0</v>
      </c>
      <c r="E687">
        <v>5</v>
      </c>
      <c r="F687" s="2">
        <v>0</v>
      </c>
      <c r="G687" t="s">
        <v>294</v>
      </c>
      <c r="H687" t="str">
        <f t="shared" si="50"/>
        <v>PRIMARY_OPTIONAL</v>
      </c>
      <c r="I687" t="str">
        <f t="shared" si="51"/>
        <v>COURSE_ACTIVE</v>
      </c>
      <c r="J687" s="4">
        <f t="shared" si="52"/>
        <v>0</v>
      </c>
      <c r="K687" t="str">
        <f t="shared" si="53"/>
        <v>NOT REQUIRED</v>
      </c>
      <c r="L687" t="str">
        <f t="shared" si="54"/>
        <v/>
      </c>
    </row>
    <row r="688" spans="1:12" x14ac:dyDescent="0.25">
      <c r="A688" t="s">
        <v>975</v>
      </c>
      <c r="B688" t="s">
        <v>979</v>
      </c>
      <c r="C688">
        <v>3</v>
      </c>
      <c r="D688">
        <v>1</v>
      </c>
      <c r="E688">
        <v>4</v>
      </c>
      <c r="F688" s="2">
        <v>0.25</v>
      </c>
      <c r="G688" t="s">
        <v>294</v>
      </c>
      <c r="H688" t="str">
        <f t="shared" si="50"/>
        <v>PRIMARY_OPTIONAL</v>
      </c>
      <c r="I688" t="str">
        <f t="shared" si="51"/>
        <v>COURSE_ACTIVE</v>
      </c>
      <c r="J688" s="4">
        <f t="shared" si="52"/>
        <v>0.25</v>
      </c>
      <c r="K688" t="str">
        <f t="shared" si="53"/>
        <v>NOT REQUIRED</v>
      </c>
      <c r="L688" t="str">
        <f t="shared" si="54"/>
        <v/>
      </c>
    </row>
    <row r="689" spans="1:12" x14ac:dyDescent="0.25">
      <c r="A689" t="s">
        <v>975</v>
      </c>
      <c r="B689" t="s">
        <v>980</v>
      </c>
      <c r="C689">
        <v>3</v>
      </c>
      <c r="D689">
        <v>0</v>
      </c>
      <c r="E689">
        <v>3</v>
      </c>
      <c r="F689" s="2">
        <v>0</v>
      </c>
      <c r="G689" t="s">
        <v>294</v>
      </c>
      <c r="H689" t="str">
        <f t="shared" si="50"/>
        <v>OPTIONAL_ONLY</v>
      </c>
      <c r="I689" t="str">
        <f t="shared" si="51"/>
        <v>COURSE_ACTIVE</v>
      </c>
      <c r="J689" s="4">
        <f t="shared" si="52"/>
        <v>0</v>
      </c>
      <c r="K689" t="str">
        <f t="shared" si="53"/>
        <v>NOT REQUIRED</v>
      </c>
      <c r="L689" t="str">
        <f t="shared" si="54"/>
        <v/>
      </c>
    </row>
    <row r="690" spans="1:12" x14ac:dyDescent="0.25">
      <c r="A690" t="s">
        <v>975</v>
      </c>
      <c r="B690" t="s">
        <v>981</v>
      </c>
      <c r="C690">
        <v>7</v>
      </c>
      <c r="D690">
        <v>1</v>
      </c>
      <c r="E690">
        <v>8</v>
      </c>
      <c r="F690" s="2">
        <v>0.125</v>
      </c>
      <c r="G690" t="s">
        <v>294</v>
      </c>
      <c r="H690" t="str">
        <f t="shared" si="50"/>
        <v>PRIMARY_OPTIONAL</v>
      </c>
      <c r="I690" t="str">
        <f t="shared" si="51"/>
        <v>COURSE_ACTIVE</v>
      </c>
      <c r="J690" s="4">
        <f t="shared" si="52"/>
        <v>0.125</v>
      </c>
      <c r="K690" t="str">
        <f t="shared" si="53"/>
        <v>NOT REQUIRED</v>
      </c>
      <c r="L690" t="str">
        <f t="shared" si="54"/>
        <v/>
      </c>
    </row>
    <row r="691" spans="1:12" x14ac:dyDescent="0.25">
      <c r="A691" t="s">
        <v>975</v>
      </c>
      <c r="B691" t="s">
        <v>982</v>
      </c>
      <c r="C691">
        <v>19</v>
      </c>
      <c r="D691">
        <v>5</v>
      </c>
      <c r="E691">
        <v>24</v>
      </c>
      <c r="F691" s="2">
        <v>0.20799999999999999</v>
      </c>
      <c r="G691" t="s">
        <v>294</v>
      </c>
      <c r="H691" t="str">
        <f t="shared" si="50"/>
        <v>PRIMARY_OPTIONAL</v>
      </c>
      <c r="I691" t="str">
        <f t="shared" si="51"/>
        <v>COURSE_ACTIVE</v>
      </c>
      <c r="J691" s="4">
        <f t="shared" si="52"/>
        <v>0.20799999999999999</v>
      </c>
      <c r="K691" t="str">
        <f t="shared" si="53"/>
        <v>NOT REQUIRED</v>
      </c>
      <c r="L691" t="str">
        <f t="shared" si="54"/>
        <v/>
      </c>
    </row>
    <row r="692" spans="1:12" x14ac:dyDescent="0.25">
      <c r="A692" t="s">
        <v>253</v>
      </c>
      <c r="B692" t="s">
        <v>983</v>
      </c>
      <c r="C692">
        <v>39</v>
      </c>
      <c r="D692">
        <v>9</v>
      </c>
      <c r="E692">
        <v>48</v>
      </c>
      <c r="F692" s="2">
        <v>0.188</v>
      </c>
      <c r="G692" t="s">
        <v>294</v>
      </c>
      <c r="H692" t="str">
        <f t="shared" si="50"/>
        <v>PRIMARY_OPTIONAL</v>
      </c>
      <c r="I692" t="str">
        <f t="shared" si="51"/>
        <v>COURSE_ACTIVE</v>
      </c>
      <c r="J692" s="4">
        <f t="shared" si="52"/>
        <v>0.188</v>
      </c>
      <c r="K692" t="str">
        <f t="shared" si="53"/>
        <v>NOT REQUIRED</v>
      </c>
      <c r="L692" t="str">
        <f t="shared" si="54"/>
        <v/>
      </c>
    </row>
    <row r="693" spans="1:12" x14ac:dyDescent="0.25">
      <c r="A693" t="s">
        <v>253</v>
      </c>
      <c r="B693" t="s">
        <v>984</v>
      </c>
      <c r="C693">
        <v>37</v>
      </c>
      <c r="D693">
        <v>9</v>
      </c>
      <c r="E693">
        <v>47</v>
      </c>
      <c r="F693" s="2">
        <v>0.191</v>
      </c>
      <c r="G693" t="s">
        <v>294</v>
      </c>
      <c r="H693" t="str">
        <f t="shared" si="50"/>
        <v>PRIMARY_OPTIONAL</v>
      </c>
      <c r="I693" t="str">
        <f t="shared" si="51"/>
        <v>COURSE_ACTIVE</v>
      </c>
      <c r="J693" s="4">
        <f t="shared" si="52"/>
        <v>0.191</v>
      </c>
      <c r="K693" t="str">
        <f t="shared" si="53"/>
        <v>NOT REQUIRED</v>
      </c>
      <c r="L693" t="str">
        <f t="shared" si="54"/>
        <v/>
      </c>
    </row>
    <row r="694" spans="1:12" x14ac:dyDescent="0.25">
      <c r="A694" t="s">
        <v>253</v>
      </c>
      <c r="B694" t="s">
        <v>985</v>
      </c>
      <c r="C694">
        <v>12</v>
      </c>
      <c r="D694">
        <v>0</v>
      </c>
      <c r="E694">
        <v>12</v>
      </c>
      <c r="F694" s="2">
        <v>0</v>
      </c>
      <c r="G694" t="s">
        <v>294</v>
      </c>
      <c r="H694" t="str">
        <f t="shared" si="50"/>
        <v>PRIMARY_OPTIONAL</v>
      </c>
      <c r="I694" t="str">
        <f t="shared" si="51"/>
        <v>COURSE_ACTIVE</v>
      </c>
      <c r="J694" s="4">
        <f t="shared" si="52"/>
        <v>0</v>
      </c>
      <c r="K694" t="str">
        <f t="shared" si="53"/>
        <v>NOT REQUIRED</v>
      </c>
      <c r="L694" t="str">
        <f t="shared" si="54"/>
        <v/>
      </c>
    </row>
    <row r="695" spans="1:12" x14ac:dyDescent="0.25">
      <c r="A695" t="s">
        <v>253</v>
      </c>
      <c r="B695" t="s">
        <v>986</v>
      </c>
      <c r="C695">
        <v>20</v>
      </c>
      <c r="D695">
        <v>3</v>
      </c>
      <c r="E695">
        <v>23</v>
      </c>
      <c r="F695" s="2">
        <v>0.13</v>
      </c>
      <c r="G695" t="s">
        <v>294</v>
      </c>
      <c r="H695" t="str">
        <f t="shared" si="50"/>
        <v>PRIMARY_OPTIONAL</v>
      </c>
      <c r="I695" t="str">
        <f t="shared" si="51"/>
        <v>COURSE_ACTIVE</v>
      </c>
      <c r="J695" s="4">
        <f t="shared" si="52"/>
        <v>0.13</v>
      </c>
      <c r="K695" t="str">
        <f t="shared" si="53"/>
        <v>NOT REQUIRED</v>
      </c>
      <c r="L695" t="str">
        <f t="shared" si="54"/>
        <v/>
      </c>
    </row>
    <row r="696" spans="1:12" x14ac:dyDescent="0.25">
      <c r="A696" t="s">
        <v>253</v>
      </c>
      <c r="B696" t="s">
        <v>987</v>
      </c>
      <c r="C696">
        <v>15</v>
      </c>
      <c r="D696">
        <v>1</v>
      </c>
      <c r="E696">
        <v>16</v>
      </c>
      <c r="F696" s="2">
        <v>6.3E-2</v>
      </c>
      <c r="G696" t="s">
        <v>294</v>
      </c>
      <c r="H696" t="str">
        <f t="shared" si="50"/>
        <v>PRIMARY_OPTIONAL</v>
      </c>
      <c r="I696" t="str">
        <f t="shared" si="51"/>
        <v>COURSE_ACTIVE</v>
      </c>
      <c r="J696" s="4">
        <f t="shared" si="52"/>
        <v>6.3E-2</v>
      </c>
      <c r="K696" t="str">
        <f t="shared" si="53"/>
        <v>NOT REQUIRED</v>
      </c>
      <c r="L696" t="str">
        <f t="shared" si="54"/>
        <v/>
      </c>
    </row>
    <row r="697" spans="1:12" x14ac:dyDescent="0.25">
      <c r="A697" t="s">
        <v>253</v>
      </c>
      <c r="B697" t="s">
        <v>988</v>
      </c>
      <c r="C697">
        <v>6</v>
      </c>
      <c r="D697">
        <v>0</v>
      </c>
      <c r="E697">
        <v>6</v>
      </c>
      <c r="F697" s="2">
        <v>0</v>
      </c>
      <c r="G697" t="s">
        <v>294</v>
      </c>
      <c r="H697" t="str">
        <f t="shared" si="50"/>
        <v>PRIMARY_OPTIONAL</v>
      </c>
      <c r="I697" t="str">
        <f t="shared" si="51"/>
        <v>COURSE_ACTIVE</v>
      </c>
      <c r="J697" s="4">
        <f t="shared" si="52"/>
        <v>0</v>
      </c>
      <c r="K697" t="str">
        <f t="shared" si="53"/>
        <v>NOT REQUIRED</v>
      </c>
      <c r="L697" t="str">
        <f t="shared" si="54"/>
        <v/>
      </c>
    </row>
    <row r="698" spans="1:12" x14ac:dyDescent="0.25">
      <c r="A698" t="s">
        <v>253</v>
      </c>
      <c r="B698" t="s">
        <v>989</v>
      </c>
      <c r="C698">
        <v>3</v>
      </c>
      <c r="D698">
        <v>1</v>
      </c>
      <c r="E698">
        <v>4</v>
      </c>
      <c r="F698" s="2">
        <v>0.25</v>
      </c>
      <c r="G698" t="s">
        <v>294</v>
      </c>
      <c r="H698" t="str">
        <f t="shared" si="50"/>
        <v>PRIMARY_OPTIONAL</v>
      </c>
      <c r="I698" t="str">
        <f t="shared" si="51"/>
        <v>COURSE_ACTIVE</v>
      </c>
      <c r="J698" s="4">
        <f t="shared" si="52"/>
        <v>0.25</v>
      </c>
      <c r="K698" t="str">
        <f t="shared" si="53"/>
        <v>NOT REQUIRED</v>
      </c>
      <c r="L698" t="str">
        <f t="shared" si="54"/>
        <v/>
      </c>
    </row>
    <row r="699" spans="1:12" x14ac:dyDescent="0.25">
      <c r="A699" t="s">
        <v>253</v>
      </c>
      <c r="B699" t="s">
        <v>990</v>
      </c>
      <c r="C699">
        <v>12</v>
      </c>
      <c r="D699">
        <v>0</v>
      </c>
      <c r="E699">
        <v>12</v>
      </c>
      <c r="F699" s="2">
        <v>0</v>
      </c>
      <c r="G699" t="s">
        <v>294</v>
      </c>
      <c r="H699" t="str">
        <f t="shared" si="50"/>
        <v>PRIMARY_OPTIONAL</v>
      </c>
      <c r="I699" t="str">
        <f t="shared" si="51"/>
        <v>COURSE_ACTIVE</v>
      </c>
      <c r="J699" s="4">
        <f t="shared" si="52"/>
        <v>0</v>
      </c>
      <c r="K699" t="str">
        <f t="shared" si="53"/>
        <v>NOT REQUIRED</v>
      </c>
      <c r="L699" t="str">
        <f t="shared" si="54"/>
        <v/>
      </c>
    </row>
    <row r="700" spans="1:12" x14ac:dyDescent="0.25">
      <c r="A700" t="s">
        <v>253</v>
      </c>
      <c r="B700" t="s">
        <v>991</v>
      </c>
      <c r="C700">
        <v>0</v>
      </c>
      <c r="D700">
        <v>1</v>
      </c>
      <c r="E700">
        <v>1</v>
      </c>
      <c r="F700" s="2">
        <v>1</v>
      </c>
      <c r="G700" t="s">
        <v>243</v>
      </c>
      <c r="H700" t="str">
        <f t="shared" si="50"/>
        <v>PRIMARY_OPTIONAL</v>
      </c>
      <c r="I700" t="str">
        <f t="shared" si="51"/>
        <v>NOT OFFERED</v>
      </c>
      <c r="J700" s="4">
        <f t="shared" si="52"/>
        <v>1</v>
      </c>
      <c r="K700" t="str">
        <f t="shared" si="53"/>
        <v>REVIEW</v>
      </c>
      <c r="L700" t="str">
        <f t="shared" si="54"/>
        <v>CHECK</v>
      </c>
    </row>
    <row r="701" spans="1:12" x14ac:dyDescent="0.25">
      <c r="A701" t="s">
        <v>253</v>
      </c>
      <c r="B701" t="s">
        <v>992</v>
      </c>
      <c r="C701">
        <v>5</v>
      </c>
      <c r="D701">
        <v>0</v>
      </c>
      <c r="E701">
        <v>5</v>
      </c>
      <c r="F701" s="2">
        <v>0</v>
      </c>
      <c r="G701" t="s">
        <v>294</v>
      </c>
      <c r="H701" t="str">
        <f t="shared" si="50"/>
        <v>PRIMARY_OPTIONAL</v>
      </c>
      <c r="I701" t="str">
        <f t="shared" si="51"/>
        <v>COURSE_ACTIVE</v>
      </c>
      <c r="J701" s="4">
        <f t="shared" si="52"/>
        <v>0</v>
      </c>
      <c r="K701" t="str">
        <f t="shared" si="53"/>
        <v>NOT REQUIRED</v>
      </c>
      <c r="L701" t="str">
        <f t="shared" si="54"/>
        <v/>
      </c>
    </row>
    <row r="702" spans="1:12" x14ac:dyDescent="0.25">
      <c r="A702" t="s">
        <v>254</v>
      </c>
      <c r="B702" t="s">
        <v>993</v>
      </c>
      <c r="C702">
        <v>19</v>
      </c>
      <c r="D702">
        <v>7</v>
      </c>
      <c r="E702">
        <v>26</v>
      </c>
      <c r="F702" s="2">
        <v>0.26900000000000002</v>
      </c>
      <c r="G702" t="s">
        <v>294</v>
      </c>
      <c r="H702" t="str">
        <f t="shared" si="50"/>
        <v>PRIMARY_OPTIONAL</v>
      </c>
      <c r="I702" t="str">
        <f t="shared" si="51"/>
        <v>COURSE_ACTIVE</v>
      </c>
      <c r="J702" s="4">
        <f t="shared" si="52"/>
        <v>0.26900000000000002</v>
      </c>
      <c r="K702" t="str">
        <f t="shared" si="53"/>
        <v>NOT REQUIRED</v>
      </c>
      <c r="L702" t="str">
        <f t="shared" si="54"/>
        <v/>
      </c>
    </row>
    <row r="703" spans="1:12" x14ac:dyDescent="0.25">
      <c r="A703" t="s">
        <v>254</v>
      </c>
      <c r="B703" t="s">
        <v>994</v>
      </c>
      <c r="C703">
        <v>6</v>
      </c>
      <c r="D703">
        <v>0</v>
      </c>
      <c r="E703">
        <v>6</v>
      </c>
      <c r="F703" s="2">
        <v>0</v>
      </c>
      <c r="G703" t="s">
        <v>294</v>
      </c>
      <c r="H703" t="str">
        <f t="shared" si="50"/>
        <v>PRIMARY_ONLY</v>
      </c>
      <c r="I703" t="str">
        <f t="shared" si="51"/>
        <v>COURSE_ACTIVE</v>
      </c>
      <c r="J703" s="4">
        <f t="shared" si="52"/>
        <v>0</v>
      </c>
      <c r="K703" t="str">
        <f t="shared" si="53"/>
        <v>NOT REQUIRED</v>
      </c>
      <c r="L703" t="str">
        <f t="shared" si="54"/>
        <v/>
      </c>
    </row>
    <row r="704" spans="1:12" x14ac:dyDescent="0.25">
      <c r="A704" t="s">
        <v>254</v>
      </c>
      <c r="B704" t="s">
        <v>995</v>
      </c>
      <c r="C704">
        <v>3</v>
      </c>
      <c r="D704">
        <v>0</v>
      </c>
      <c r="E704">
        <v>3</v>
      </c>
      <c r="F704" s="2">
        <v>0</v>
      </c>
      <c r="G704" t="s">
        <v>294</v>
      </c>
      <c r="H704" t="str">
        <f t="shared" si="50"/>
        <v>NOT MAJOR</v>
      </c>
      <c r="I704" t="str">
        <f t="shared" si="51"/>
        <v>NOT MAJOR</v>
      </c>
      <c r="J704" s="4">
        <f t="shared" si="52"/>
        <v>0</v>
      </c>
      <c r="K704" t="str">
        <f t="shared" si="53"/>
        <v>NOT REQUIRED</v>
      </c>
      <c r="L704" t="str">
        <f t="shared" si="54"/>
        <v/>
      </c>
    </row>
    <row r="705" spans="1:12" x14ac:dyDescent="0.25">
      <c r="A705" t="s">
        <v>254</v>
      </c>
      <c r="B705" t="s">
        <v>996</v>
      </c>
      <c r="C705">
        <v>1</v>
      </c>
      <c r="D705">
        <v>1</v>
      </c>
      <c r="E705">
        <v>2</v>
      </c>
      <c r="F705" s="2">
        <v>0.5</v>
      </c>
      <c r="G705" t="s">
        <v>243</v>
      </c>
      <c r="H705" t="str">
        <f t="shared" si="50"/>
        <v>NOT MAJOR</v>
      </c>
      <c r="I705" t="str">
        <f t="shared" si="51"/>
        <v>NOT MAJOR</v>
      </c>
      <c r="J705" s="4">
        <f t="shared" si="52"/>
        <v>0.5</v>
      </c>
      <c r="K705" t="str">
        <f t="shared" si="53"/>
        <v>REVIEW</v>
      </c>
      <c r="L705" t="str">
        <f t="shared" si="54"/>
        <v/>
      </c>
    </row>
    <row r="706" spans="1:12" x14ac:dyDescent="0.25">
      <c r="A706" t="s">
        <v>254</v>
      </c>
      <c r="B706" t="s">
        <v>997</v>
      </c>
      <c r="C706">
        <v>1</v>
      </c>
      <c r="D706">
        <v>0</v>
      </c>
      <c r="E706">
        <v>1</v>
      </c>
      <c r="F706" s="2">
        <v>0</v>
      </c>
      <c r="G706" t="s">
        <v>294</v>
      </c>
      <c r="H706" t="str">
        <f t="shared" ref="H706:H748" si="55">IFERROR(VLOOKUP(B706, IND_1A, 5, FALSE), "NOT MAJOR")</f>
        <v>NOT MAJOR</v>
      </c>
      <c r="I706" t="str">
        <f t="shared" ref="I706:I748" si="56">IFERROR(VLOOKUP(B706, IND_1A, 6, FALSE), "NOT MAJOR")</f>
        <v>NOT MAJOR</v>
      </c>
      <c r="J706" s="4">
        <f t="shared" si="52"/>
        <v>0</v>
      </c>
      <c r="K706" t="str">
        <f t="shared" si="53"/>
        <v>NOT REQUIRED</v>
      </c>
      <c r="L706" t="str">
        <f t="shared" si="54"/>
        <v/>
      </c>
    </row>
    <row r="707" spans="1:12" x14ac:dyDescent="0.25">
      <c r="A707" t="s">
        <v>254</v>
      </c>
      <c r="B707" t="s">
        <v>998</v>
      </c>
      <c r="C707">
        <v>1</v>
      </c>
      <c r="D707">
        <v>1</v>
      </c>
      <c r="E707">
        <v>2</v>
      </c>
      <c r="F707" s="2">
        <v>0.5</v>
      </c>
      <c r="G707" t="s">
        <v>243</v>
      </c>
      <c r="H707" t="str">
        <f t="shared" si="55"/>
        <v>PRIMARY_ONLY</v>
      </c>
      <c r="I707" t="str">
        <f t="shared" si="56"/>
        <v>COURSE_ACTIVE</v>
      </c>
      <c r="J707" s="4">
        <f t="shared" ref="J707:J748" si="57">F707</f>
        <v>0.5</v>
      </c>
      <c r="K707" t="str">
        <f t="shared" ref="K707:K748" si="58">G707</f>
        <v>REVIEW</v>
      </c>
      <c r="L707" t="str">
        <f t="shared" ref="L707:L748" si="59">IF(AND(H707&lt;&gt;"NOT MAJOR",K707="REVIEW"),"CHECK","")</f>
        <v>CHECK</v>
      </c>
    </row>
    <row r="708" spans="1:12" x14ac:dyDescent="0.25">
      <c r="A708" t="s">
        <v>254</v>
      </c>
      <c r="B708" t="s">
        <v>999</v>
      </c>
      <c r="C708">
        <v>2</v>
      </c>
      <c r="D708">
        <v>1</v>
      </c>
      <c r="E708">
        <v>3</v>
      </c>
      <c r="F708" s="2">
        <v>0.33300000000000002</v>
      </c>
      <c r="G708" t="s">
        <v>294</v>
      </c>
      <c r="H708" t="str">
        <f t="shared" si="55"/>
        <v>OPTIONAL_ONLY</v>
      </c>
      <c r="I708" t="str">
        <f t="shared" si="56"/>
        <v>COURSE_ACTIVE</v>
      </c>
      <c r="J708" s="4">
        <f t="shared" si="57"/>
        <v>0.33300000000000002</v>
      </c>
      <c r="K708" t="str">
        <f t="shared" si="58"/>
        <v>NOT REQUIRED</v>
      </c>
      <c r="L708" t="str">
        <f t="shared" si="59"/>
        <v/>
      </c>
    </row>
    <row r="709" spans="1:12" x14ac:dyDescent="0.25">
      <c r="A709" t="s">
        <v>254</v>
      </c>
      <c r="B709" t="s">
        <v>1000</v>
      </c>
      <c r="C709">
        <v>15</v>
      </c>
      <c r="D709">
        <v>2</v>
      </c>
      <c r="E709">
        <v>18</v>
      </c>
      <c r="F709" s="2">
        <v>0.111</v>
      </c>
      <c r="G709" t="s">
        <v>294</v>
      </c>
      <c r="H709" t="str">
        <f t="shared" si="55"/>
        <v>PRIMARY_OPTIONAL</v>
      </c>
      <c r="I709" t="str">
        <f t="shared" si="56"/>
        <v>COURSE_ACTIVE</v>
      </c>
      <c r="J709" s="4">
        <f t="shared" si="57"/>
        <v>0.111</v>
      </c>
      <c r="K709" t="str">
        <f t="shared" si="58"/>
        <v>NOT REQUIRED</v>
      </c>
      <c r="L709" t="str">
        <f t="shared" si="59"/>
        <v/>
      </c>
    </row>
    <row r="710" spans="1:12" x14ac:dyDescent="0.25">
      <c r="A710" t="s">
        <v>254</v>
      </c>
      <c r="B710" t="s">
        <v>1001</v>
      </c>
      <c r="C710">
        <v>12</v>
      </c>
      <c r="D710">
        <v>5</v>
      </c>
      <c r="E710">
        <v>17</v>
      </c>
      <c r="F710" s="2">
        <v>0.29399999999999998</v>
      </c>
      <c r="G710" t="s">
        <v>294</v>
      </c>
      <c r="H710" t="str">
        <f t="shared" si="55"/>
        <v>PRIMARY_OPTIONAL</v>
      </c>
      <c r="I710" t="str">
        <f t="shared" si="56"/>
        <v>COURSE_ACTIVE</v>
      </c>
      <c r="J710" s="4">
        <f t="shared" si="57"/>
        <v>0.29399999999999998</v>
      </c>
      <c r="K710" t="str">
        <f t="shared" si="58"/>
        <v>NOT REQUIRED</v>
      </c>
      <c r="L710" t="str">
        <f t="shared" si="59"/>
        <v/>
      </c>
    </row>
    <row r="711" spans="1:12" x14ac:dyDescent="0.25">
      <c r="A711" t="s">
        <v>254</v>
      </c>
      <c r="B711" t="s">
        <v>1002</v>
      </c>
      <c r="C711">
        <v>9</v>
      </c>
      <c r="D711">
        <v>4</v>
      </c>
      <c r="E711">
        <v>13</v>
      </c>
      <c r="F711" s="2">
        <v>0.308</v>
      </c>
      <c r="G711" t="s">
        <v>294</v>
      </c>
      <c r="H711" t="str">
        <f t="shared" si="55"/>
        <v>PRIMARY_ONLY</v>
      </c>
      <c r="I711" t="str">
        <f t="shared" si="56"/>
        <v>COURSE_ACTIVE</v>
      </c>
      <c r="J711" s="4">
        <f t="shared" si="57"/>
        <v>0.308</v>
      </c>
      <c r="K711" t="str">
        <f t="shared" si="58"/>
        <v>NOT REQUIRED</v>
      </c>
      <c r="L711" t="str">
        <f t="shared" si="59"/>
        <v/>
      </c>
    </row>
    <row r="712" spans="1:12" x14ac:dyDescent="0.25">
      <c r="A712" t="s">
        <v>254</v>
      </c>
      <c r="B712" t="s">
        <v>1003</v>
      </c>
      <c r="C712">
        <v>3</v>
      </c>
      <c r="D712">
        <v>2</v>
      </c>
      <c r="E712">
        <v>5</v>
      </c>
      <c r="F712" s="2">
        <v>0.4</v>
      </c>
      <c r="G712" t="s">
        <v>243</v>
      </c>
      <c r="H712" t="str">
        <f t="shared" si="55"/>
        <v>OPTIONAL_ONLY</v>
      </c>
      <c r="I712" t="str">
        <f t="shared" si="56"/>
        <v>COURSE_ACTIVE</v>
      </c>
      <c r="J712" s="4">
        <f t="shared" si="57"/>
        <v>0.4</v>
      </c>
      <c r="K712" t="str">
        <f t="shared" si="58"/>
        <v>REVIEW</v>
      </c>
      <c r="L712" t="str">
        <f t="shared" si="59"/>
        <v>CHECK</v>
      </c>
    </row>
    <row r="713" spans="1:12" x14ac:dyDescent="0.25">
      <c r="A713" t="s">
        <v>254</v>
      </c>
      <c r="B713" t="s">
        <v>1004</v>
      </c>
      <c r="C713">
        <v>5</v>
      </c>
      <c r="D713">
        <v>2</v>
      </c>
      <c r="E713">
        <v>7</v>
      </c>
      <c r="F713" s="2">
        <v>0.28599999999999998</v>
      </c>
      <c r="G713" t="s">
        <v>294</v>
      </c>
      <c r="H713" t="str">
        <f t="shared" si="55"/>
        <v>PRIMARY_OPTIONAL</v>
      </c>
      <c r="I713" t="str">
        <f t="shared" si="56"/>
        <v>COURSE_ACTIVE</v>
      </c>
      <c r="J713" s="4">
        <f t="shared" si="57"/>
        <v>0.28599999999999998</v>
      </c>
      <c r="K713" t="str">
        <f t="shared" si="58"/>
        <v>NOT REQUIRED</v>
      </c>
      <c r="L713" t="str">
        <f t="shared" si="59"/>
        <v/>
      </c>
    </row>
    <row r="714" spans="1:12" x14ac:dyDescent="0.25">
      <c r="A714" t="s">
        <v>254</v>
      </c>
      <c r="B714" t="s">
        <v>1005</v>
      </c>
      <c r="C714">
        <v>7</v>
      </c>
      <c r="D714">
        <v>2</v>
      </c>
      <c r="E714">
        <v>9</v>
      </c>
      <c r="F714" s="2">
        <v>0.222</v>
      </c>
      <c r="G714" t="s">
        <v>294</v>
      </c>
      <c r="H714" t="str">
        <f t="shared" si="55"/>
        <v>PRIMARY_OPTIONAL</v>
      </c>
      <c r="I714" t="str">
        <f t="shared" si="56"/>
        <v>COURSE_ACTIVE</v>
      </c>
      <c r="J714" s="4">
        <f t="shared" si="57"/>
        <v>0.222</v>
      </c>
      <c r="K714" t="str">
        <f t="shared" si="58"/>
        <v>NOT REQUIRED</v>
      </c>
      <c r="L714" t="str">
        <f t="shared" si="59"/>
        <v/>
      </c>
    </row>
    <row r="715" spans="1:12" x14ac:dyDescent="0.25">
      <c r="A715" t="s">
        <v>254</v>
      </c>
      <c r="B715" t="s">
        <v>1006</v>
      </c>
      <c r="C715">
        <v>9</v>
      </c>
      <c r="D715">
        <v>3</v>
      </c>
      <c r="E715">
        <v>12</v>
      </c>
      <c r="F715" s="2">
        <v>0.25</v>
      </c>
      <c r="G715" t="s">
        <v>294</v>
      </c>
      <c r="H715" t="str">
        <f t="shared" si="55"/>
        <v>PRIMARY_OPTIONAL</v>
      </c>
      <c r="I715" t="str">
        <f t="shared" si="56"/>
        <v>COURSE_ACTIVE</v>
      </c>
      <c r="J715" s="4">
        <f t="shared" si="57"/>
        <v>0.25</v>
      </c>
      <c r="K715" t="str">
        <f t="shared" si="58"/>
        <v>NOT REQUIRED</v>
      </c>
      <c r="L715" t="str">
        <f t="shared" si="59"/>
        <v/>
      </c>
    </row>
    <row r="716" spans="1:12" x14ac:dyDescent="0.25">
      <c r="A716" t="s">
        <v>254</v>
      </c>
      <c r="B716" t="s">
        <v>1007</v>
      </c>
      <c r="C716">
        <v>7</v>
      </c>
      <c r="D716">
        <v>4</v>
      </c>
      <c r="E716">
        <v>11</v>
      </c>
      <c r="F716" s="2">
        <v>0.36399999999999999</v>
      </c>
      <c r="G716" t="s">
        <v>294</v>
      </c>
      <c r="H716" t="str">
        <f t="shared" si="55"/>
        <v>PRIMARY_ONLY</v>
      </c>
      <c r="I716" t="str">
        <f t="shared" si="56"/>
        <v>COURSE_ACTIVE</v>
      </c>
      <c r="J716" s="4">
        <f t="shared" si="57"/>
        <v>0.36399999999999999</v>
      </c>
      <c r="K716" t="str">
        <f t="shared" si="58"/>
        <v>NOT REQUIRED</v>
      </c>
      <c r="L716" t="str">
        <f t="shared" si="59"/>
        <v/>
      </c>
    </row>
    <row r="717" spans="1:12" x14ac:dyDescent="0.25">
      <c r="A717" t="s">
        <v>254</v>
      </c>
      <c r="B717" t="s">
        <v>1008</v>
      </c>
      <c r="C717">
        <v>4</v>
      </c>
      <c r="D717">
        <v>2</v>
      </c>
      <c r="E717">
        <v>6</v>
      </c>
      <c r="F717" s="2">
        <v>0.33300000000000002</v>
      </c>
      <c r="G717" t="s">
        <v>294</v>
      </c>
      <c r="H717" t="str">
        <f t="shared" si="55"/>
        <v>PRIMARY_OPTIONAL</v>
      </c>
      <c r="I717" t="str">
        <f t="shared" si="56"/>
        <v>COURSE_ACTIVE</v>
      </c>
      <c r="J717" s="4">
        <f t="shared" si="57"/>
        <v>0.33300000000000002</v>
      </c>
      <c r="K717" t="str">
        <f t="shared" si="58"/>
        <v>NOT REQUIRED</v>
      </c>
      <c r="L717" t="str">
        <f t="shared" si="59"/>
        <v/>
      </c>
    </row>
    <row r="718" spans="1:12" x14ac:dyDescent="0.25">
      <c r="A718" t="s">
        <v>254</v>
      </c>
      <c r="B718" t="s">
        <v>1009</v>
      </c>
      <c r="C718">
        <v>2</v>
      </c>
      <c r="D718">
        <v>1</v>
      </c>
      <c r="E718">
        <v>3</v>
      </c>
      <c r="F718" s="2">
        <v>0.33300000000000002</v>
      </c>
      <c r="G718" t="s">
        <v>294</v>
      </c>
      <c r="H718" t="str">
        <f t="shared" si="55"/>
        <v>PRIMARY_OPTIONAL</v>
      </c>
      <c r="I718" t="str">
        <f t="shared" si="56"/>
        <v>COURSE_ACTIVE</v>
      </c>
      <c r="J718" s="4">
        <f t="shared" si="57"/>
        <v>0.33300000000000002</v>
      </c>
      <c r="K718" t="str">
        <f t="shared" si="58"/>
        <v>NOT REQUIRED</v>
      </c>
      <c r="L718" t="str">
        <f t="shared" si="59"/>
        <v/>
      </c>
    </row>
    <row r="719" spans="1:12" x14ac:dyDescent="0.25">
      <c r="A719" t="s">
        <v>254</v>
      </c>
      <c r="B719" t="s">
        <v>1010</v>
      </c>
      <c r="C719">
        <v>2</v>
      </c>
      <c r="D719">
        <v>5</v>
      </c>
      <c r="E719">
        <v>7</v>
      </c>
      <c r="F719" s="2">
        <v>0.71399999999999997</v>
      </c>
      <c r="G719" t="s">
        <v>243</v>
      </c>
      <c r="H719" t="str">
        <f t="shared" si="55"/>
        <v>PRIMARY_ONLY</v>
      </c>
      <c r="I719" t="str">
        <f t="shared" si="56"/>
        <v>COURSE_ACTIVE</v>
      </c>
      <c r="J719" s="4">
        <f t="shared" si="57"/>
        <v>0.71399999999999997</v>
      </c>
      <c r="K719" t="str">
        <f t="shared" si="58"/>
        <v>REVIEW</v>
      </c>
      <c r="L719" t="str">
        <f t="shared" si="59"/>
        <v>CHECK</v>
      </c>
    </row>
    <row r="720" spans="1:12" x14ac:dyDescent="0.25">
      <c r="A720" t="s">
        <v>254</v>
      </c>
      <c r="B720" t="s">
        <v>1011</v>
      </c>
      <c r="C720">
        <v>1</v>
      </c>
      <c r="D720">
        <v>3</v>
      </c>
      <c r="E720">
        <v>4</v>
      </c>
      <c r="F720" s="2">
        <v>0.75</v>
      </c>
      <c r="G720" t="s">
        <v>243</v>
      </c>
      <c r="H720" t="str">
        <f t="shared" si="55"/>
        <v>NOT MAJOR</v>
      </c>
      <c r="I720" t="str">
        <f t="shared" si="56"/>
        <v>NOT MAJOR</v>
      </c>
      <c r="J720" s="4">
        <f t="shared" si="57"/>
        <v>0.75</v>
      </c>
      <c r="K720" t="str">
        <f t="shared" si="58"/>
        <v>REVIEW</v>
      </c>
      <c r="L720" t="str">
        <f t="shared" si="59"/>
        <v/>
      </c>
    </row>
    <row r="721" spans="1:12" x14ac:dyDescent="0.25">
      <c r="A721" t="s">
        <v>254</v>
      </c>
      <c r="B721" t="s">
        <v>1012</v>
      </c>
      <c r="C721">
        <v>6</v>
      </c>
      <c r="D721">
        <v>1</v>
      </c>
      <c r="E721">
        <v>7</v>
      </c>
      <c r="F721" s="2">
        <v>0.14299999999999999</v>
      </c>
      <c r="G721" t="s">
        <v>294</v>
      </c>
      <c r="H721" t="str">
        <f t="shared" si="55"/>
        <v>PRIMARY_OPTIONAL</v>
      </c>
      <c r="I721" t="str">
        <f t="shared" si="56"/>
        <v>COURSE_ACTIVE</v>
      </c>
      <c r="J721" s="4">
        <f t="shared" si="57"/>
        <v>0.14299999999999999</v>
      </c>
      <c r="K721" t="str">
        <f t="shared" si="58"/>
        <v>NOT REQUIRED</v>
      </c>
      <c r="L721" t="str">
        <f t="shared" si="59"/>
        <v/>
      </c>
    </row>
    <row r="722" spans="1:12" x14ac:dyDescent="0.25">
      <c r="A722" t="s">
        <v>254</v>
      </c>
      <c r="B722" t="s">
        <v>1013</v>
      </c>
      <c r="C722">
        <v>4</v>
      </c>
      <c r="D722">
        <v>2</v>
      </c>
      <c r="E722">
        <v>6</v>
      </c>
      <c r="F722" s="2">
        <v>0.33300000000000002</v>
      </c>
      <c r="G722" t="s">
        <v>294</v>
      </c>
      <c r="H722" t="str">
        <f t="shared" si="55"/>
        <v>PRIMARY_OPTIONAL</v>
      </c>
      <c r="I722" t="str">
        <f t="shared" si="56"/>
        <v>COURSE_ACTIVE</v>
      </c>
      <c r="J722" s="4">
        <f t="shared" si="57"/>
        <v>0.33300000000000002</v>
      </c>
      <c r="K722" t="str">
        <f t="shared" si="58"/>
        <v>NOT REQUIRED</v>
      </c>
      <c r="L722" t="str">
        <f t="shared" si="59"/>
        <v/>
      </c>
    </row>
    <row r="723" spans="1:12" x14ac:dyDescent="0.25">
      <c r="A723" t="s">
        <v>254</v>
      </c>
      <c r="B723" t="s">
        <v>1014</v>
      </c>
      <c r="C723">
        <v>1</v>
      </c>
      <c r="D723">
        <v>1</v>
      </c>
      <c r="E723">
        <v>2</v>
      </c>
      <c r="F723" s="2">
        <v>0.5</v>
      </c>
      <c r="G723" t="s">
        <v>243</v>
      </c>
      <c r="H723" t="str">
        <f t="shared" si="55"/>
        <v>NOT MAJOR</v>
      </c>
      <c r="I723" t="str">
        <f t="shared" si="56"/>
        <v>NOT MAJOR</v>
      </c>
      <c r="J723" s="4">
        <f t="shared" si="57"/>
        <v>0.5</v>
      </c>
      <c r="K723" t="str">
        <f t="shared" si="58"/>
        <v>REVIEW</v>
      </c>
      <c r="L723" t="str">
        <f t="shared" si="59"/>
        <v/>
      </c>
    </row>
    <row r="724" spans="1:12" x14ac:dyDescent="0.25">
      <c r="A724" t="s">
        <v>254</v>
      </c>
      <c r="B724" t="s">
        <v>1015</v>
      </c>
      <c r="C724">
        <v>2</v>
      </c>
      <c r="D724">
        <v>2</v>
      </c>
      <c r="E724">
        <v>4</v>
      </c>
      <c r="F724" s="2">
        <v>0.5</v>
      </c>
      <c r="G724" t="s">
        <v>243</v>
      </c>
      <c r="H724" t="str">
        <f t="shared" si="55"/>
        <v>NOT MAJOR</v>
      </c>
      <c r="I724" t="str">
        <f t="shared" si="56"/>
        <v>NOT MAJOR</v>
      </c>
      <c r="J724" s="4">
        <f t="shared" si="57"/>
        <v>0.5</v>
      </c>
      <c r="K724" t="str">
        <f t="shared" si="58"/>
        <v>REVIEW</v>
      </c>
      <c r="L724" t="str">
        <f t="shared" si="59"/>
        <v/>
      </c>
    </row>
    <row r="725" spans="1:12" x14ac:dyDescent="0.25">
      <c r="A725" t="s">
        <v>254</v>
      </c>
      <c r="B725" t="s">
        <v>1016</v>
      </c>
      <c r="C725">
        <v>2</v>
      </c>
      <c r="D725">
        <v>1</v>
      </c>
      <c r="E725">
        <v>3</v>
      </c>
      <c r="F725" s="2">
        <v>0.33300000000000002</v>
      </c>
      <c r="G725" t="s">
        <v>294</v>
      </c>
      <c r="H725" t="str">
        <f t="shared" si="55"/>
        <v>PRIMARY_OPTIONAL</v>
      </c>
      <c r="I725" t="str">
        <f t="shared" si="56"/>
        <v>COURSE_ACTIVE</v>
      </c>
      <c r="J725" s="4">
        <f t="shared" si="57"/>
        <v>0.33300000000000002</v>
      </c>
      <c r="K725" t="str">
        <f t="shared" si="58"/>
        <v>NOT REQUIRED</v>
      </c>
      <c r="L725" t="str">
        <f t="shared" si="59"/>
        <v/>
      </c>
    </row>
    <row r="726" spans="1:12" x14ac:dyDescent="0.25">
      <c r="A726" t="s">
        <v>254</v>
      </c>
      <c r="B726" t="s">
        <v>1017</v>
      </c>
      <c r="C726">
        <v>4</v>
      </c>
      <c r="D726">
        <v>4</v>
      </c>
      <c r="E726">
        <v>9</v>
      </c>
      <c r="F726" s="2">
        <v>0.44400000000000001</v>
      </c>
      <c r="G726" t="s">
        <v>243</v>
      </c>
      <c r="H726" t="str">
        <f t="shared" si="55"/>
        <v>PRIMARY_ONLY</v>
      </c>
      <c r="I726" t="str">
        <f t="shared" si="56"/>
        <v>COURSE_ACTIVE</v>
      </c>
      <c r="J726" s="4">
        <f t="shared" si="57"/>
        <v>0.44400000000000001</v>
      </c>
      <c r="K726" t="str">
        <f t="shared" si="58"/>
        <v>REVIEW</v>
      </c>
      <c r="L726" t="str">
        <f t="shared" si="59"/>
        <v>CHECK</v>
      </c>
    </row>
    <row r="727" spans="1:12" x14ac:dyDescent="0.25">
      <c r="A727" t="s">
        <v>254</v>
      </c>
      <c r="B727" t="s">
        <v>1018</v>
      </c>
      <c r="C727">
        <v>2</v>
      </c>
      <c r="D727">
        <v>1</v>
      </c>
      <c r="E727">
        <v>3</v>
      </c>
      <c r="F727" s="2">
        <v>0.33300000000000002</v>
      </c>
      <c r="G727" t="s">
        <v>294</v>
      </c>
      <c r="H727" t="str">
        <f t="shared" si="55"/>
        <v>NOT MAJOR</v>
      </c>
      <c r="I727" t="str">
        <f t="shared" si="56"/>
        <v>NOT MAJOR</v>
      </c>
      <c r="J727" s="4">
        <f t="shared" si="57"/>
        <v>0.33300000000000002</v>
      </c>
      <c r="K727" t="str">
        <f t="shared" si="58"/>
        <v>NOT REQUIRED</v>
      </c>
      <c r="L727" t="str">
        <f t="shared" si="59"/>
        <v/>
      </c>
    </row>
    <row r="728" spans="1:12" x14ac:dyDescent="0.25">
      <c r="A728" t="s">
        <v>254</v>
      </c>
      <c r="B728" t="s">
        <v>1019</v>
      </c>
      <c r="C728">
        <v>1</v>
      </c>
      <c r="D728">
        <v>0</v>
      </c>
      <c r="E728">
        <v>1</v>
      </c>
      <c r="F728" s="2">
        <v>0</v>
      </c>
      <c r="G728" t="s">
        <v>294</v>
      </c>
      <c r="H728" t="str">
        <f t="shared" si="55"/>
        <v>NOT MAJOR</v>
      </c>
      <c r="I728" t="str">
        <f t="shared" si="56"/>
        <v>NOT MAJOR</v>
      </c>
      <c r="J728" s="4">
        <f t="shared" si="57"/>
        <v>0</v>
      </c>
      <c r="K728" t="str">
        <f t="shared" si="58"/>
        <v>NOT REQUIRED</v>
      </c>
      <c r="L728" t="str">
        <f t="shared" si="59"/>
        <v/>
      </c>
    </row>
    <row r="729" spans="1:12" x14ac:dyDescent="0.25">
      <c r="A729" t="s">
        <v>254</v>
      </c>
      <c r="B729" t="s">
        <v>1020</v>
      </c>
      <c r="C729">
        <v>1</v>
      </c>
      <c r="D729">
        <v>1</v>
      </c>
      <c r="E729">
        <v>2</v>
      </c>
      <c r="F729" s="2">
        <v>0.5</v>
      </c>
      <c r="G729" t="s">
        <v>243</v>
      </c>
      <c r="H729" t="str">
        <f t="shared" si="55"/>
        <v>NOT MAJOR</v>
      </c>
      <c r="I729" t="str">
        <f t="shared" si="56"/>
        <v>NOT MAJOR</v>
      </c>
      <c r="J729" s="4">
        <f t="shared" si="57"/>
        <v>0.5</v>
      </c>
      <c r="K729" t="str">
        <f t="shared" si="58"/>
        <v>REVIEW</v>
      </c>
      <c r="L729" t="str">
        <f t="shared" si="59"/>
        <v/>
      </c>
    </row>
    <row r="730" spans="1:12" x14ac:dyDescent="0.25">
      <c r="A730" t="s">
        <v>254</v>
      </c>
      <c r="B730" t="s">
        <v>1021</v>
      </c>
      <c r="C730">
        <v>1</v>
      </c>
      <c r="D730">
        <v>0</v>
      </c>
      <c r="E730">
        <v>1</v>
      </c>
      <c r="F730" s="2">
        <v>0</v>
      </c>
      <c r="G730" t="s">
        <v>294</v>
      </c>
      <c r="H730" t="str">
        <f t="shared" si="55"/>
        <v>NOT MAJOR</v>
      </c>
      <c r="I730" t="str">
        <f t="shared" si="56"/>
        <v>NOT MAJOR</v>
      </c>
      <c r="J730" s="4">
        <f t="shared" si="57"/>
        <v>0</v>
      </c>
      <c r="K730" t="str">
        <f t="shared" si="58"/>
        <v>NOT REQUIRED</v>
      </c>
      <c r="L730" t="str">
        <f t="shared" si="59"/>
        <v/>
      </c>
    </row>
    <row r="731" spans="1:12" x14ac:dyDescent="0.25">
      <c r="A731" t="s">
        <v>254</v>
      </c>
      <c r="B731" t="s">
        <v>1022</v>
      </c>
      <c r="C731">
        <v>7</v>
      </c>
      <c r="D731">
        <v>2</v>
      </c>
      <c r="E731">
        <v>11</v>
      </c>
      <c r="F731" s="2">
        <v>0.182</v>
      </c>
      <c r="G731" t="s">
        <v>294</v>
      </c>
      <c r="H731" t="str">
        <f t="shared" si="55"/>
        <v>PRIMARY_OPTIONAL</v>
      </c>
      <c r="I731" t="str">
        <f t="shared" si="56"/>
        <v>COURSE_ACTIVE</v>
      </c>
      <c r="J731" s="4">
        <f t="shared" si="57"/>
        <v>0.182</v>
      </c>
      <c r="K731" t="str">
        <f t="shared" si="58"/>
        <v>NOT REQUIRED</v>
      </c>
      <c r="L731" t="str">
        <f t="shared" si="59"/>
        <v/>
      </c>
    </row>
    <row r="732" spans="1:12" x14ac:dyDescent="0.25">
      <c r="A732" t="s">
        <v>254</v>
      </c>
      <c r="B732" t="s">
        <v>1023</v>
      </c>
      <c r="C732">
        <v>1</v>
      </c>
      <c r="D732">
        <v>1</v>
      </c>
      <c r="E732">
        <v>3</v>
      </c>
      <c r="F732" s="2">
        <v>0.33300000000000002</v>
      </c>
      <c r="G732" t="s">
        <v>294</v>
      </c>
      <c r="H732" t="str">
        <f t="shared" si="55"/>
        <v>PRIMARY_ONLY</v>
      </c>
      <c r="I732" t="str">
        <f t="shared" si="56"/>
        <v>COURSE_ACTIVE</v>
      </c>
      <c r="J732" s="4">
        <f t="shared" si="57"/>
        <v>0.33300000000000002</v>
      </c>
      <c r="K732" t="str">
        <f t="shared" si="58"/>
        <v>NOT REQUIRED</v>
      </c>
      <c r="L732" t="str">
        <f t="shared" si="59"/>
        <v/>
      </c>
    </row>
    <row r="733" spans="1:12" x14ac:dyDescent="0.25">
      <c r="A733" t="s">
        <v>254</v>
      </c>
      <c r="B733" t="s">
        <v>1024</v>
      </c>
      <c r="C733">
        <v>1</v>
      </c>
      <c r="D733">
        <v>1</v>
      </c>
      <c r="E733">
        <v>2</v>
      </c>
      <c r="F733" s="2">
        <v>0.5</v>
      </c>
      <c r="G733" t="s">
        <v>243</v>
      </c>
      <c r="H733" t="str">
        <f t="shared" si="55"/>
        <v>PRIMARY_ONLY</v>
      </c>
      <c r="I733" t="str">
        <f t="shared" si="56"/>
        <v>COURSE_ACTIVE</v>
      </c>
      <c r="J733" s="4">
        <f t="shared" si="57"/>
        <v>0.5</v>
      </c>
      <c r="K733" t="str">
        <f t="shared" si="58"/>
        <v>REVIEW</v>
      </c>
      <c r="L733" t="str">
        <f t="shared" si="59"/>
        <v>CHECK</v>
      </c>
    </row>
    <row r="734" spans="1:12" x14ac:dyDescent="0.25">
      <c r="A734" t="s">
        <v>273</v>
      </c>
      <c r="B734" t="s">
        <v>1025</v>
      </c>
      <c r="C734">
        <v>17</v>
      </c>
      <c r="D734">
        <v>10</v>
      </c>
      <c r="E734">
        <v>27</v>
      </c>
      <c r="F734" s="2">
        <v>0.37</v>
      </c>
      <c r="G734" t="s">
        <v>294</v>
      </c>
      <c r="H734" t="str">
        <f t="shared" si="55"/>
        <v>PRIMARY_ONLY</v>
      </c>
      <c r="I734" t="str">
        <f t="shared" si="56"/>
        <v>COURSE_ACTIVE</v>
      </c>
      <c r="J734" s="4">
        <f t="shared" si="57"/>
        <v>0.37</v>
      </c>
      <c r="K734" t="str">
        <f t="shared" si="58"/>
        <v>NOT REQUIRED</v>
      </c>
      <c r="L734" t="str">
        <f t="shared" si="59"/>
        <v/>
      </c>
    </row>
    <row r="735" spans="1:12" x14ac:dyDescent="0.25">
      <c r="A735" t="s">
        <v>273</v>
      </c>
      <c r="B735" t="s">
        <v>1026</v>
      </c>
      <c r="C735">
        <v>7</v>
      </c>
      <c r="D735">
        <v>2</v>
      </c>
      <c r="E735">
        <v>9</v>
      </c>
      <c r="F735" s="2">
        <v>0.222</v>
      </c>
      <c r="G735" t="s">
        <v>294</v>
      </c>
      <c r="H735" t="str">
        <f t="shared" si="55"/>
        <v>PRIMARY_ONLY</v>
      </c>
      <c r="I735" t="str">
        <f t="shared" si="56"/>
        <v>COURSE_ACTIVE</v>
      </c>
      <c r="J735" s="4">
        <f t="shared" si="57"/>
        <v>0.222</v>
      </c>
      <c r="K735" t="str">
        <f t="shared" si="58"/>
        <v>NOT REQUIRED</v>
      </c>
      <c r="L735" t="str">
        <f t="shared" si="59"/>
        <v/>
      </c>
    </row>
    <row r="736" spans="1:12" x14ac:dyDescent="0.25">
      <c r="A736" t="s">
        <v>273</v>
      </c>
      <c r="B736" t="s">
        <v>1027</v>
      </c>
      <c r="C736">
        <v>2</v>
      </c>
      <c r="D736">
        <v>0</v>
      </c>
      <c r="E736">
        <v>2</v>
      </c>
      <c r="F736" s="2">
        <v>0</v>
      </c>
      <c r="G736" t="s">
        <v>294</v>
      </c>
      <c r="H736" t="str">
        <f t="shared" si="55"/>
        <v>PRIMARY_ONLY</v>
      </c>
      <c r="I736" t="str">
        <f t="shared" si="56"/>
        <v>COURSE_ACTIVE</v>
      </c>
      <c r="J736" s="4">
        <f t="shared" si="57"/>
        <v>0</v>
      </c>
      <c r="K736" t="str">
        <f t="shared" si="58"/>
        <v>NOT REQUIRED</v>
      </c>
      <c r="L736" t="str">
        <f t="shared" si="59"/>
        <v/>
      </c>
    </row>
    <row r="737" spans="1:12" x14ac:dyDescent="0.25">
      <c r="A737" t="s">
        <v>273</v>
      </c>
      <c r="B737" t="s">
        <v>1028</v>
      </c>
      <c r="C737">
        <v>2</v>
      </c>
      <c r="D737">
        <v>0</v>
      </c>
      <c r="E737">
        <v>2</v>
      </c>
      <c r="F737" s="2">
        <v>0</v>
      </c>
      <c r="G737" t="s">
        <v>294</v>
      </c>
      <c r="H737" t="str">
        <f t="shared" si="55"/>
        <v>PRIMARY_ONLY</v>
      </c>
      <c r="I737" t="str">
        <f t="shared" si="56"/>
        <v>COURSE_ACTIVE</v>
      </c>
      <c r="J737" s="4">
        <f t="shared" si="57"/>
        <v>0</v>
      </c>
      <c r="K737" t="str">
        <f t="shared" si="58"/>
        <v>NOT REQUIRED</v>
      </c>
      <c r="L737" t="str">
        <f t="shared" si="59"/>
        <v/>
      </c>
    </row>
    <row r="738" spans="1:12" x14ac:dyDescent="0.25">
      <c r="A738" t="s">
        <v>273</v>
      </c>
      <c r="B738" t="s">
        <v>1029</v>
      </c>
      <c r="C738">
        <v>4</v>
      </c>
      <c r="D738">
        <v>0</v>
      </c>
      <c r="E738">
        <v>4</v>
      </c>
      <c r="F738" s="2">
        <v>0</v>
      </c>
      <c r="G738" t="s">
        <v>294</v>
      </c>
      <c r="H738" t="str">
        <f t="shared" si="55"/>
        <v>PRIMARY_ONLY</v>
      </c>
      <c r="I738" t="str">
        <f t="shared" si="56"/>
        <v>COURSE_ACTIVE</v>
      </c>
      <c r="J738" s="4">
        <f t="shared" si="57"/>
        <v>0</v>
      </c>
      <c r="K738" t="str">
        <f t="shared" si="58"/>
        <v>NOT REQUIRED</v>
      </c>
      <c r="L738" t="str">
        <f t="shared" si="59"/>
        <v/>
      </c>
    </row>
    <row r="739" spans="1:12" x14ac:dyDescent="0.25">
      <c r="A739" t="s">
        <v>273</v>
      </c>
      <c r="B739" t="s">
        <v>1030</v>
      </c>
      <c r="C739">
        <v>3</v>
      </c>
      <c r="D739">
        <v>0</v>
      </c>
      <c r="E739">
        <v>3</v>
      </c>
      <c r="F739" s="2">
        <v>0</v>
      </c>
      <c r="G739" t="s">
        <v>294</v>
      </c>
      <c r="H739" t="str">
        <f t="shared" si="55"/>
        <v>PRIMARY_ONLY</v>
      </c>
      <c r="I739" t="str">
        <f t="shared" si="56"/>
        <v>COURSE_ACTIVE</v>
      </c>
      <c r="J739" s="4">
        <f t="shared" si="57"/>
        <v>0</v>
      </c>
      <c r="K739" t="str">
        <f t="shared" si="58"/>
        <v>NOT REQUIRED</v>
      </c>
      <c r="L739" t="str">
        <f t="shared" si="59"/>
        <v/>
      </c>
    </row>
    <row r="740" spans="1:12" x14ac:dyDescent="0.25">
      <c r="A740" t="s">
        <v>273</v>
      </c>
      <c r="B740" t="s">
        <v>1031</v>
      </c>
      <c r="C740">
        <v>3</v>
      </c>
      <c r="D740">
        <v>0</v>
      </c>
      <c r="E740">
        <v>3</v>
      </c>
      <c r="F740" s="2">
        <v>0</v>
      </c>
      <c r="G740" t="s">
        <v>294</v>
      </c>
      <c r="H740" t="str">
        <f t="shared" si="55"/>
        <v>PRIMARY_ONLY</v>
      </c>
      <c r="I740" t="str">
        <f t="shared" si="56"/>
        <v>COURSE_ACTIVE</v>
      </c>
      <c r="J740" s="4">
        <f t="shared" si="57"/>
        <v>0</v>
      </c>
      <c r="K740" t="str">
        <f t="shared" si="58"/>
        <v>NOT REQUIRED</v>
      </c>
      <c r="L740" t="str">
        <f t="shared" si="59"/>
        <v/>
      </c>
    </row>
    <row r="741" spans="1:12" x14ac:dyDescent="0.25">
      <c r="A741" t="s">
        <v>273</v>
      </c>
      <c r="B741" t="s">
        <v>1032</v>
      </c>
      <c r="C741">
        <v>2</v>
      </c>
      <c r="D741">
        <v>0</v>
      </c>
      <c r="E741">
        <v>2</v>
      </c>
      <c r="F741" s="2">
        <v>0</v>
      </c>
      <c r="G741" t="s">
        <v>294</v>
      </c>
      <c r="H741" t="str">
        <f t="shared" si="55"/>
        <v>PRIMARY_ONLY</v>
      </c>
      <c r="I741" t="str">
        <f t="shared" si="56"/>
        <v>COURSE_ACTIVE</v>
      </c>
      <c r="J741" s="4">
        <f t="shared" si="57"/>
        <v>0</v>
      </c>
      <c r="K741" t="str">
        <f t="shared" si="58"/>
        <v>NOT REQUIRED</v>
      </c>
      <c r="L741" t="str">
        <f t="shared" si="59"/>
        <v/>
      </c>
    </row>
    <row r="742" spans="1:12" x14ac:dyDescent="0.25">
      <c r="A742" t="s">
        <v>273</v>
      </c>
      <c r="B742" t="s">
        <v>1033</v>
      </c>
      <c r="C742">
        <v>2</v>
      </c>
      <c r="D742">
        <v>0</v>
      </c>
      <c r="E742">
        <v>2</v>
      </c>
      <c r="F742" s="2">
        <v>0</v>
      </c>
      <c r="G742" t="s">
        <v>294</v>
      </c>
      <c r="H742" t="str">
        <f t="shared" si="55"/>
        <v>PRIMARY_ONLY</v>
      </c>
      <c r="I742" t="str">
        <f t="shared" si="56"/>
        <v>COURSE_ACTIVE</v>
      </c>
      <c r="J742" s="4">
        <f t="shared" si="57"/>
        <v>0</v>
      </c>
      <c r="K742" t="str">
        <f t="shared" si="58"/>
        <v>NOT REQUIRED</v>
      </c>
      <c r="L742" t="str">
        <f t="shared" si="59"/>
        <v/>
      </c>
    </row>
    <row r="743" spans="1:12" x14ac:dyDescent="0.25">
      <c r="A743" t="s">
        <v>273</v>
      </c>
      <c r="B743" t="s">
        <v>1034</v>
      </c>
      <c r="C743">
        <v>1</v>
      </c>
      <c r="D743">
        <v>0</v>
      </c>
      <c r="E743">
        <v>1</v>
      </c>
      <c r="F743" s="2">
        <v>0</v>
      </c>
      <c r="G743" t="s">
        <v>294</v>
      </c>
      <c r="H743" t="str">
        <f t="shared" si="55"/>
        <v>NOT MAJOR</v>
      </c>
      <c r="I743" t="str">
        <f t="shared" si="56"/>
        <v>NOT MAJOR</v>
      </c>
      <c r="J743" s="4">
        <f t="shared" si="57"/>
        <v>0</v>
      </c>
      <c r="K743" t="str">
        <f t="shared" si="58"/>
        <v>NOT REQUIRED</v>
      </c>
      <c r="L743" t="str">
        <f t="shared" si="59"/>
        <v/>
      </c>
    </row>
    <row r="744" spans="1:12" x14ac:dyDescent="0.25">
      <c r="A744" t="s">
        <v>273</v>
      </c>
      <c r="B744" t="s">
        <v>1035</v>
      </c>
      <c r="C744">
        <v>1</v>
      </c>
      <c r="D744">
        <v>2</v>
      </c>
      <c r="E744">
        <v>3</v>
      </c>
      <c r="F744" s="2">
        <v>0.66700000000000004</v>
      </c>
      <c r="G744" t="s">
        <v>243</v>
      </c>
      <c r="H744" t="str">
        <f t="shared" si="55"/>
        <v>NOT MAJOR</v>
      </c>
      <c r="I744" t="str">
        <f t="shared" si="56"/>
        <v>NOT MAJOR</v>
      </c>
      <c r="J744" s="4">
        <f t="shared" si="57"/>
        <v>0.66700000000000004</v>
      </c>
      <c r="K744" t="str">
        <f t="shared" si="58"/>
        <v>REVIEW</v>
      </c>
      <c r="L744" t="str">
        <f t="shared" si="59"/>
        <v/>
      </c>
    </row>
    <row r="745" spans="1:12" x14ac:dyDescent="0.25">
      <c r="A745" t="s">
        <v>273</v>
      </c>
      <c r="B745" t="s">
        <v>1036</v>
      </c>
      <c r="C745">
        <v>2</v>
      </c>
      <c r="D745">
        <v>1</v>
      </c>
      <c r="E745">
        <v>3</v>
      </c>
      <c r="F745" s="2">
        <v>0.33300000000000002</v>
      </c>
      <c r="G745" t="s">
        <v>294</v>
      </c>
      <c r="H745" t="str">
        <f t="shared" si="55"/>
        <v>NOT MAJOR</v>
      </c>
      <c r="I745" t="str">
        <f t="shared" si="56"/>
        <v>NOT MAJOR</v>
      </c>
      <c r="J745" s="4">
        <f t="shared" si="57"/>
        <v>0.33300000000000002</v>
      </c>
      <c r="K745" t="str">
        <f t="shared" si="58"/>
        <v>NOT REQUIRED</v>
      </c>
      <c r="L745" t="str">
        <f t="shared" si="59"/>
        <v/>
      </c>
    </row>
    <row r="746" spans="1:12" x14ac:dyDescent="0.25">
      <c r="A746" t="s">
        <v>273</v>
      </c>
      <c r="B746" t="s">
        <v>1037</v>
      </c>
      <c r="C746">
        <v>1</v>
      </c>
      <c r="D746">
        <v>0</v>
      </c>
      <c r="E746">
        <v>1</v>
      </c>
      <c r="F746" s="2">
        <v>0</v>
      </c>
      <c r="G746" t="s">
        <v>294</v>
      </c>
      <c r="H746" t="str">
        <f t="shared" si="55"/>
        <v>NOT MAJOR</v>
      </c>
      <c r="I746" t="str">
        <f t="shared" si="56"/>
        <v>NOT MAJOR</v>
      </c>
      <c r="J746" s="4">
        <f t="shared" si="57"/>
        <v>0</v>
      </c>
      <c r="K746" t="str">
        <f t="shared" si="58"/>
        <v>NOT REQUIRED</v>
      </c>
      <c r="L746" t="str">
        <f t="shared" si="59"/>
        <v/>
      </c>
    </row>
    <row r="747" spans="1:12" x14ac:dyDescent="0.25">
      <c r="A747" t="s">
        <v>273</v>
      </c>
      <c r="B747" t="s">
        <v>1038</v>
      </c>
      <c r="C747">
        <v>1</v>
      </c>
      <c r="D747">
        <v>0</v>
      </c>
      <c r="E747">
        <v>1</v>
      </c>
      <c r="F747" s="2">
        <v>0</v>
      </c>
      <c r="G747" t="s">
        <v>294</v>
      </c>
      <c r="H747" t="str">
        <f t="shared" si="55"/>
        <v>NOT MAJOR</v>
      </c>
      <c r="I747" t="str">
        <f t="shared" si="56"/>
        <v>NOT MAJOR</v>
      </c>
      <c r="J747" s="4">
        <f t="shared" si="57"/>
        <v>0</v>
      </c>
      <c r="K747" t="str">
        <f t="shared" si="58"/>
        <v>NOT REQUIRED</v>
      </c>
      <c r="L747" t="str">
        <f t="shared" si="59"/>
        <v/>
      </c>
    </row>
    <row r="748" spans="1:12" x14ac:dyDescent="0.25">
      <c r="A748" t="s">
        <v>273</v>
      </c>
      <c r="B748" t="s">
        <v>1039</v>
      </c>
      <c r="C748">
        <v>6</v>
      </c>
      <c r="D748">
        <v>1</v>
      </c>
      <c r="E748">
        <v>7</v>
      </c>
      <c r="F748" s="2">
        <v>0.14299999999999999</v>
      </c>
      <c r="G748" t="s">
        <v>294</v>
      </c>
      <c r="H748" t="str">
        <f t="shared" si="55"/>
        <v>NOT MAJOR</v>
      </c>
      <c r="I748" t="str">
        <f t="shared" si="56"/>
        <v>NOT MAJOR</v>
      </c>
      <c r="J748" s="4">
        <f t="shared" si="57"/>
        <v>0.14299999999999999</v>
      </c>
      <c r="K748" t="str">
        <f t="shared" si="58"/>
        <v>NOT REQUIRED</v>
      </c>
      <c r="L748" t="str">
        <f t="shared" si="59"/>
        <v/>
      </c>
    </row>
  </sheetData>
  <autoFilter ref="A1:L748"/>
  <conditionalFormatting sqref="A2:L748">
    <cfRule type="expression" dxfId="18" priority="1" stopIfTrue="1">
      <formula>$L2 ="CHECK"</formula>
    </cfRule>
    <cfRule type="expression" dxfId="17" priority="2">
      <formula>$L2 &lt;&gt;"CHECK"</formula>
    </cfRule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2"/>
  <sheetViews>
    <sheetView topLeftCell="A261" workbookViewId="0">
      <selection activeCell="G458" sqref="G458"/>
    </sheetView>
  </sheetViews>
  <sheetFormatPr defaultRowHeight="15" x14ac:dyDescent="0.25"/>
  <cols>
    <col min="6" max="6" width="26.7109375" bestFit="1" customWidth="1"/>
    <col min="7" max="7" width="15.42578125" bestFit="1" customWidth="1"/>
  </cols>
  <sheetData>
    <row r="1" spans="1:7" x14ac:dyDescent="0.25">
      <c r="A1" t="s">
        <v>286</v>
      </c>
      <c r="B1" t="s">
        <v>287</v>
      </c>
      <c r="C1" t="s">
        <v>288</v>
      </c>
      <c r="D1" t="s">
        <v>289</v>
      </c>
      <c r="E1" t="s">
        <v>290</v>
      </c>
      <c r="F1" t="s">
        <v>1073</v>
      </c>
      <c r="G1" t="s">
        <v>1074</v>
      </c>
    </row>
    <row r="2" spans="1:7" x14ac:dyDescent="0.25">
      <c r="A2" t="s">
        <v>255</v>
      </c>
      <c r="B2" t="s">
        <v>293</v>
      </c>
      <c r="C2">
        <v>12</v>
      </c>
      <c r="D2">
        <v>5</v>
      </c>
      <c r="E2">
        <v>17</v>
      </c>
      <c r="F2" t="s">
        <v>1075</v>
      </c>
      <c r="G2" t="s">
        <v>1076</v>
      </c>
    </row>
    <row r="3" spans="1:7" x14ac:dyDescent="0.25">
      <c r="A3" t="s">
        <v>255</v>
      </c>
      <c r="B3" t="s">
        <v>295</v>
      </c>
      <c r="C3">
        <v>4</v>
      </c>
      <c r="D3">
        <v>1</v>
      </c>
      <c r="E3">
        <v>5</v>
      </c>
      <c r="F3" t="s">
        <v>1075</v>
      </c>
      <c r="G3" t="s">
        <v>1076</v>
      </c>
    </row>
    <row r="4" spans="1:7" x14ac:dyDescent="0.25">
      <c r="A4" t="s">
        <v>255</v>
      </c>
      <c r="B4" t="s">
        <v>296</v>
      </c>
      <c r="C4">
        <v>3</v>
      </c>
      <c r="D4">
        <v>2</v>
      </c>
      <c r="E4">
        <v>5</v>
      </c>
      <c r="F4" t="s">
        <v>1075</v>
      </c>
      <c r="G4" t="s">
        <v>1076</v>
      </c>
    </row>
    <row r="5" spans="1:7" x14ac:dyDescent="0.25">
      <c r="A5" t="s">
        <v>255</v>
      </c>
      <c r="B5" t="s">
        <v>297</v>
      </c>
      <c r="C5">
        <v>7</v>
      </c>
      <c r="D5">
        <v>2</v>
      </c>
      <c r="E5">
        <v>9</v>
      </c>
      <c r="F5" t="s">
        <v>1075</v>
      </c>
      <c r="G5" t="s">
        <v>1076</v>
      </c>
    </row>
    <row r="6" spans="1:7" x14ac:dyDescent="0.25">
      <c r="A6" t="s">
        <v>255</v>
      </c>
      <c r="B6" t="s">
        <v>298</v>
      </c>
      <c r="C6">
        <v>3</v>
      </c>
      <c r="D6">
        <v>1</v>
      </c>
      <c r="E6">
        <v>4</v>
      </c>
      <c r="F6" t="s">
        <v>1075</v>
      </c>
      <c r="G6" t="s">
        <v>1076</v>
      </c>
    </row>
    <row r="7" spans="1:7" x14ac:dyDescent="0.25">
      <c r="A7" t="s">
        <v>255</v>
      </c>
      <c r="B7" t="s">
        <v>299</v>
      </c>
      <c r="C7">
        <v>3</v>
      </c>
      <c r="D7">
        <v>1</v>
      </c>
      <c r="E7">
        <v>4</v>
      </c>
      <c r="F7" t="s">
        <v>1075</v>
      </c>
      <c r="G7" t="s">
        <v>1076</v>
      </c>
    </row>
    <row r="8" spans="1:7" x14ac:dyDescent="0.25">
      <c r="A8" t="s">
        <v>255</v>
      </c>
      <c r="B8" t="s">
        <v>301</v>
      </c>
      <c r="C8">
        <v>6</v>
      </c>
      <c r="D8">
        <v>3</v>
      </c>
      <c r="E8">
        <v>9</v>
      </c>
      <c r="F8" t="s">
        <v>1075</v>
      </c>
      <c r="G8" t="s">
        <v>1076</v>
      </c>
    </row>
    <row r="9" spans="1:7" x14ac:dyDescent="0.25">
      <c r="A9" t="s">
        <v>255</v>
      </c>
      <c r="B9" t="s">
        <v>302</v>
      </c>
      <c r="C9">
        <v>2</v>
      </c>
      <c r="D9">
        <v>1</v>
      </c>
      <c r="E9">
        <v>3</v>
      </c>
      <c r="F9" t="s">
        <v>1075</v>
      </c>
      <c r="G9" t="s">
        <v>1076</v>
      </c>
    </row>
    <row r="10" spans="1:7" x14ac:dyDescent="0.25">
      <c r="A10" t="s">
        <v>255</v>
      </c>
      <c r="B10" t="s">
        <v>303</v>
      </c>
      <c r="C10">
        <v>4</v>
      </c>
      <c r="D10">
        <v>1</v>
      </c>
      <c r="E10">
        <v>5</v>
      </c>
      <c r="F10" t="s">
        <v>1075</v>
      </c>
      <c r="G10" t="s">
        <v>1076</v>
      </c>
    </row>
    <row r="11" spans="1:7" x14ac:dyDescent="0.25">
      <c r="A11" t="s">
        <v>255</v>
      </c>
      <c r="B11" t="s">
        <v>304</v>
      </c>
      <c r="C11">
        <v>3</v>
      </c>
      <c r="D11">
        <v>1</v>
      </c>
      <c r="E11">
        <v>4</v>
      </c>
      <c r="F11" t="s">
        <v>1075</v>
      </c>
      <c r="G11" t="s">
        <v>1076</v>
      </c>
    </row>
    <row r="12" spans="1:7" x14ac:dyDescent="0.25">
      <c r="A12" t="s">
        <v>305</v>
      </c>
      <c r="B12" t="s">
        <v>306</v>
      </c>
      <c r="C12">
        <v>3</v>
      </c>
      <c r="D12">
        <v>1</v>
      </c>
      <c r="E12">
        <v>4</v>
      </c>
      <c r="F12" t="s">
        <v>1075</v>
      </c>
      <c r="G12" t="s">
        <v>1076</v>
      </c>
    </row>
    <row r="13" spans="1:7" x14ac:dyDescent="0.25">
      <c r="A13" t="s">
        <v>305</v>
      </c>
      <c r="B13" t="s">
        <v>307</v>
      </c>
      <c r="C13">
        <v>3</v>
      </c>
      <c r="D13">
        <v>0</v>
      </c>
      <c r="E13">
        <v>3</v>
      </c>
      <c r="F13" t="s">
        <v>1075</v>
      </c>
      <c r="G13" t="s">
        <v>1076</v>
      </c>
    </row>
    <row r="14" spans="1:7" x14ac:dyDescent="0.25">
      <c r="A14" t="s">
        <v>305</v>
      </c>
      <c r="B14" t="s">
        <v>308</v>
      </c>
      <c r="C14">
        <v>3</v>
      </c>
      <c r="D14">
        <v>1</v>
      </c>
      <c r="E14">
        <v>4</v>
      </c>
      <c r="F14" t="s">
        <v>1075</v>
      </c>
      <c r="G14" t="s">
        <v>1076</v>
      </c>
    </row>
    <row r="15" spans="1:7" x14ac:dyDescent="0.25">
      <c r="A15" t="s">
        <v>305</v>
      </c>
      <c r="B15" t="s">
        <v>309</v>
      </c>
      <c r="C15">
        <v>3</v>
      </c>
      <c r="D15">
        <v>0</v>
      </c>
      <c r="E15">
        <v>3</v>
      </c>
      <c r="F15" t="s">
        <v>1075</v>
      </c>
      <c r="G15" t="s">
        <v>1076</v>
      </c>
    </row>
    <row r="16" spans="1:7" x14ac:dyDescent="0.25">
      <c r="A16" t="s">
        <v>305</v>
      </c>
      <c r="B16" t="s">
        <v>310</v>
      </c>
      <c r="C16">
        <v>3</v>
      </c>
      <c r="D16">
        <v>0</v>
      </c>
      <c r="E16">
        <v>3</v>
      </c>
      <c r="F16" t="s">
        <v>1075</v>
      </c>
      <c r="G16" t="s">
        <v>1076</v>
      </c>
    </row>
    <row r="17" spans="1:7" x14ac:dyDescent="0.25">
      <c r="A17" t="s">
        <v>305</v>
      </c>
      <c r="B17" t="s">
        <v>311</v>
      </c>
      <c r="C17">
        <v>11</v>
      </c>
      <c r="D17">
        <v>2</v>
      </c>
      <c r="E17">
        <v>13</v>
      </c>
      <c r="F17" t="s">
        <v>1075</v>
      </c>
      <c r="G17" t="s">
        <v>1076</v>
      </c>
    </row>
    <row r="18" spans="1:7" x14ac:dyDescent="0.25">
      <c r="A18" t="s">
        <v>305</v>
      </c>
      <c r="B18" t="s">
        <v>312</v>
      </c>
      <c r="C18">
        <v>10</v>
      </c>
      <c r="D18">
        <v>4</v>
      </c>
      <c r="E18">
        <v>14</v>
      </c>
      <c r="F18" t="s">
        <v>1075</v>
      </c>
      <c r="G18" t="s">
        <v>1076</v>
      </c>
    </row>
    <row r="19" spans="1:7" x14ac:dyDescent="0.25">
      <c r="A19" t="s">
        <v>305</v>
      </c>
      <c r="B19" t="s">
        <v>313</v>
      </c>
      <c r="C19">
        <v>5</v>
      </c>
      <c r="D19">
        <v>2</v>
      </c>
      <c r="E19">
        <v>7</v>
      </c>
      <c r="F19" t="s">
        <v>1075</v>
      </c>
      <c r="G19" t="s">
        <v>1076</v>
      </c>
    </row>
    <row r="20" spans="1:7" x14ac:dyDescent="0.25">
      <c r="A20" t="s">
        <v>305</v>
      </c>
      <c r="B20" t="s">
        <v>314</v>
      </c>
      <c r="C20">
        <v>6</v>
      </c>
      <c r="D20">
        <v>6</v>
      </c>
      <c r="E20">
        <v>12</v>
      </c>
      <c r="F20" t="s">
        <v>1075</v>
      </c>
      <c r="G20" t="s">
        <v>1076</v>
      </c>
    </row>
    <row r="21" spans="1:7" x14ac:dyDescent="0.25">
      <c r="A21" t="s">
        <v>305</v>
      </c>
      <c r="B21" t="s">
        <v>315</v>
      </c>
      <c r="C21">
        <v>6</v>
      </c>
      <c r="D21">
        <v>3</v>
      </c>
      <c r="E21">
        <v>9</v>
      </c>
      <c r="F21" t="s">
        <v>1075</v>
      </c>
      <c r="G21" t="s">
        <v>1076</v>
      </c>
    </row>
    <row r="22" spans="1:7" x14ac:dyDescent="0.25">
      <c r="A22" t="s">
        <v>305</v>
      </c>
      <c r="B22" t="s">
        <v>316</v>
      </c>
      <c r="C22">
        <v>6</v>
      </c>
      <c r="D22">
        <v>3</v>
      </c>
      <c r="E22">
        <v>9</v>
      </c>
      <c r="F22" t="s">
        <v>1075</v>
      </c>
      <c r="G22" t="s">
        <v>1076</v>
      </c>
    </row>
    <row r="23" spans="1:7" x14ac:dyDescent="0.25">
      <c r="A23" t="s">
        <v>305</v>
      </c>
      <c r="B23" t="s">
        <v>317</v>
      </c>
      <c r="C23">
        <v>5</v>
      </c>
      <c r="D23">
        <v>3</v>
      </c>
      <c r="E23">
        <v>8</v>
      </c>
      <c r="F23" t="s">
        <v>1075</v>
      </c>
      <c r="G23" t="s">
        <v>1076</v>
      </c>
    </row>
    <row r="24" spans="1:7" x14ac:dyDescent="0.25">
      <c r="A24" t="s">
        <v>305</v>
      </c>
      <c r="B24" t="s">
        <v>320</v>
      </c>
      <c r="C24">
        <v>3</v>
      </c>
      <c r="D24">
        <v>0</v>
      </c>
      <c r="E24">
        <v>3</v>
      </c>
      <c r="F24" t="s">
        <v>1075</v>
      </c>
      <c r="G24" t="s">
        <v>1076</v>
      </c>
    </row>
    <row r="25" spans="1:7" x14ac:dyDescent="0.25">
      <c r="A25" t="s">
        <v>305</v>
      </c>
      <c r="B25" t="s">
        <v>321</v>
      </c>
      <c r="C25">
        <v>7</v>
      </c>
      <c r="D25">
        <v>1</v>
      </c>
      <c r="E25">
        <v>8</v>
      </c>
      <c r="F25" t="s">
        <v>1075</v>
      </c>
      <c r="G25" t="s">
        <v>1076</v>
      </c>
    </row>
    <row r="26" spans="1:7" x14ac:dyDescent="0.25">
      <c r="A26" t="s">
        <v>305</v>
      </c>
      <c r="B26" t="s">
        <v>322</v>
      </c>
      <c r="C26">
        <v>3</v>
      </c>
      <c r="D26">
        <v>1</v>
      </c>
      <c r="E26">
        <v>4</v>
      </c>
      <c r="F26" t="s">
        <v>1075</v>
      </c>
      <c r="G26" t="s">
        <v>1076</v>
      </c>
    </row>
    <row r="27" spans="1:7" x14ac:dyDescent="0.25">
      <c r="A27" t="s">
        <v>305</v>
      </c>
      <c r="B27" t="s">
        <v>323</v>
      </c>
      <c r="C27">
        <v>5</v>
      </c>
      <c r="D27">
        <v>1</v>
      </c>
      <c r="E27">
        <v>6</v>
      </c>
      <c r="F27" t="s">
        <v>1077</v>
      </c>
      <c r="G27" t="s">
        <v>1076</v>
      </c>
    </row>
    <row r="28" spans="1:7" x14ac:dyDescent="0.25">
      <c r="A28" t="s">
        <v>305</v>
      </c>
      <c r="B28" t="s">
        <v>324</v>
      </c>
      <c r="C28">
        <v>3</v>
      </c>
      <c r="D28">
        <v>0</v>
      </c>
      <c r="E28">
        <v>3</v>
      </c>
      <c r="F28" t="s">
        <v>1075</v>
      </c>
      <c r="G28" t="s">
        <v>1076</v>
      </c>
    </row>
    <row r="29" spans="1:7" x14ac:dyDescent="0.25">
      <c r="A29" t="s">
        <v>305</v>
      </c>
      <c r="B29" t="s">
        <v>325</v>
      </c>
      <c r="C29">
        <v>6</v>
      </c>
      <c r="D29">
        <v>3</v>
      </c>
      <c r="E29">
        <v>9</v>
      </c>
      <c r="F29" t="s">
        <v>1075</v>
      </c>
      <c r="G29" t="s">
        <v>1076</v>
      </c>
    </row>
    <row r="30" spans="1:7" x14ac:dyDescent="0.25">
      <c r="A30" t="s">
        <v>305</v>
      </c>
      <c r="B30" t="s">
        <v>326</v>
      </c>
      <c r="C30">
        <v>8</v>
      </c>
      <c r="D30">
        <v>3</v>
      </c>
      <c r="E30">
        <v>11</v>
      </c>
      <c r="F30" t="s">
        <v>1075</v>
      </c>
      <c r="G30" t="s">
        <v>1076</v>
      </c>
    </row>
    <row r="31" spans="1:7" x14ac:dyDescent="0.25">
      <c r="A31" t="s">
        <v>305</v>
      </c>
      <c r="B31" t="s">
        <v>327</v>
      </c>
      <c r="C31">
        <v>1</v>
      </c>
      <c r="D31">
        <v>3</v>
      </c>
      <c r="E31">
        <v>4</v>
      </c>
      <c r="F31" t="s">
        <v>1075</v>
      </c>
      <c r="G31" t="s">
        <v>1076</v>
      </c>
    </row>
    <row r="32" spans="1:7" x14ac:dyDescent="0.25">
      <c r="A32" t="s">
        <v>305</v>
      </c>
      <c r="B32" t="s">
        <v>328</v>
      </c>
      <c r="C32">
        <v>0</v>
      </c>
      <c r="D32">
        <v>1</v>
      </c>
      <c r="E32">
        <v>1</v>
      </c>
      <c r="F32" t="s">
        <v>1075</v>
      </c>
      <c r="G32" t="s">
        <v>1078</v>
      </c>
    </row>
    <row r="33" spans="1:7" x14ac:dyDescent="0.25">
      <c r="A33" t="s">
        <v>305</v>
      </c>
      <c r="B33" t="s">
        <v>329</v>
      </c>
      <c r="C33">
        <v>3</v>
      </c>
      <c r="D33">
        <v>3</v>
      </c>
      <c r="E33">
        <v>6</v>
      </c>
      <c r="F33" t="s">
        <v>1075</v>
      </c>
      <c r="G33" t="s">
        <v>1076</v>
      </c>
    </row>
    <row r="34" spans="1:7" x14ac:dyDescent="0.25">
      <c r="A34" t="s">
        <v>305</v>
      </c>
      <c r="B34" t="s">
        <v>330</v>
      </c>
      <c r="C34">
        <v>3</v>
      </c>
      <c r="D34">
        <v>2</v>
      </c>
      <c r="E34">
        <v>5</v>
      </c>
      <c r="F34" t="s">
        <v>1075</v>
      </c>
      <c r="G34" t="s">
        <v>1076</v>
      </c>
    </row>
    <row r="35" spans="1:7" x14ac:dyDescent="0.25">
      <c r="A35" t="s">
        <v>305</v>
      </c>
      <c r="B35" t="s">
        <v>331</v>
      </c>
      <c r="C35">
        <v>3</v>
      </c>
      <c r="D35">
        <v>1</v>
      </c>
      <c r="E35">
        <v>4</v>
      </c>
      <c r="F35" t="s">
        <v>1075</v>
      </c>
      <c r="G35" t="s">
        <v>1076</v>
      </c>
    </row>
    <row r="36" spans="1:7" x14ac:dyDescent="0.25">
      <c r="A36" t="s">
        <v>305</v>
      </c>
      <c r="B36" t="s">
        <v>332</v>
      </c>
      <c r="C36">
        <v>2</v>
      </c>
      <c r="D36">
        <v>1</v>
      </c>
      <c r="E36">
        <v>3</v>
      </c>
      <c r="F36" t="s">
        <v>1075</v>
      </c>
      <c r="G36" t="s">
        <v>1076</v>
      </c>
    </row>
    <row r="37" spans="1:7" x14ac:dyDescent="0.25">
      <c r="A37" t="s">
        <v>305</v>
      </c>
      <c r="B37" t="s">
        <v>333</v>
      </c>
      <c r="C37">
        <v>15</v>
      </c>
      <c r="D37">
        <v>1</v>
      </c>
      <c r="E37">
        <v>16</v>
      </c>
      <c r="F37" t="s">
        <v>1077</v>
      </c>
      <c r="G37" t="s">
        <v>1076</v>
      </c>
    </row>
    <row r="38" spans="1:7" x14ac:dyDescent="0.25">
      <c r="A38" t="s">
        <v>305</v>
      </c>
      <c r="B38" t="s">
        <v>334</v>
      </c>
      <c r="C38">
        <v>3</v>
      </c>
      <c r="D38">
        <v>2</v>
      </c>
      <c r="E38">
        <v>5</v>
      </c>
      <c r="F38" t="s">
        <v>1075</v>
      </c>
      <c r="G38" t="s">
        <v>1076</v>
      </c>
    </row>
    <row r="39" spans="1:7" x14ac:dyDescent="0.25">
      <c r="A39" t="s">
        <v>305</v>
      </c>
      <c r="B39" t="s">
        <v>335</v>
      </c>
      <c r="C39">
        <v>14</v>
      </c>
      <c r="D39">
        <v>2</v>
      </c>
      <c r="E39">
        <v>16</v>
      </c>
      <c r="F39" t="s">
        <v>1077</v>
      </c>
      <c r="G39" t="s">
        <v>1076</v>
      </c>
    </row>
    <row r="40" spans="1:7" x14ac:dyDescent="0.25">
      <c r="A40" t="s">
        <v>305</v>
      </c>
      <c r="B40" t="s">
        <v>336</v>
      </c>
      <c r="C40">
        <v>3</v>
      </c>
      <c r="D40">
        <v>0</v>
      </c>
      <c r="E40">
        <v>3</v>
      </c>
      <c r="F40" t="s">
        <v>1075</v>
      </c>
      <c r="G40" t="s">
        <v>1076</v>
      </c>
    </row>
    <row r="41" spans="1:7" x14ac:dyDescent="0.25">
      <c r="A41" t="s">
        <v>305</v>
      </c>
      <c r="B41" t="s">
        <v>337</v>
      </c>
      <c r="C41">
        <v>3</v>
      </c>
      <c r="D41">
        <v>2</v>
      </c>
      <c r="E41">
        <v>5</v>
      </c>
      <c r="F41" t="s">
        <v>1075</v>
      </c>
      <c r="G41" t="s">
        <v>1076</v>
      </c>
    </row>
    <row r="42" spans="1:7" x14ac:dyDescent="0.25">
      <c r="A42" t="s">
        <v>305</v>
      </c>
      <c r="B42" t="s">
        <v>338</v>
      </c>
      <c r="C42">
        <v>1</v>
      </c>
      <c r="D42">
        <v>2</v>
      </c>
      <c r="E42">
        <v>3</v>
      </c>
      <c r="F42" t="s">
        <v>1075</v>
      </c>
      <c r="G42" t="s">
        <v>1076</v>
      </c>
    </row>
    <row r="43" spans="1:7" x14ac:dyDescent="0.25">
      <c r="A43" t="s">
        <v>305</v>
      </c>
      <c r="B43" t="s">
        <v>339</v>
      </c>
      <c r="C43">
        <v>4</v>
      </c>
      <c r="D43">
        <v>2</v>
      </c>
      <c r="E43">
        <v>6</v>
      </c>
      <c r="F43" t="s">
        <v>1075</v>
      </c>
      <c r="G43" t="s">
        <v>1076</v>
      </c>
    </row>
    <row r="44" spans="1:7" x14ac:dyDescent="0.25">
      <c r="A44" t="s">
        <v>305</v>
      </c>
      <c r="B44" t="s">
        <v>340</v>
      </c>
      <c r="C44">
        <v>2</v>
      </c>
      <c r="D44">
        <v>1</v>
      </c>
      <c r="E44">
        <v>3</v>
      </c>
      <c r="F44" t="s">
        <v>1075</v>
      </c>
      <c r="G44" t="s">
        <v>1076</v>
      </c>
    </row>
    <row r="45" spans="1:7" x14ac:dyDescent="0.25">
      <c r="A45" t="s">
        <v>305</v>
      </c>
      <c r="B45" t="s">
        <v>341</v>
      </c>
      <c r="C45">
        <v>3</v>
      </c>
      <c r="D45">
        <v>3</v>
      </c>
      <c r="E45">
        <v>6</v>
      </c>
      <c r="F45" t="s">
        <v>1075</v>
      </c>
      <c r="G45" t="s">
        <v>1076</v>
      </c>
    </row>
    <row r="46" spans="1:7" x14ac:dyDescent="0.25">
      <c r="A46" t="s">
        <v>305</v>
      </c>
      <c r="B46" t="s">
        <v>342</v>
      </c>
      <c r="C46">
        <v>17</v>
      </c>
      <c r="D46">
        <v>4</v>
      </c>
      <c r="E46">
        <v>21</v>
      </c>
      <c r="F46" t="s">
        <v>1075</v>
      </c>
      <c r="G46" t="s">
        <v>1076</v>
      </c>
    </row>
    <row r="47" spans="1:7" x14ac:dyDescent="0.25">
      <c r="A47" t="s">
        <v>260</v>
      </c>
      <c r="B47" t="s">
        <v>343</v>
      </c>
      <c r="C47">
        <v>37</v>
      </c>
      <c r="D47">
        <v>5</v>
      </c>
      <c r="E47">
        <v>46</v>
      </c>
      <c r="F47" t="s">
        <v>1077</v>
      </c>
      <c r="G47" t="s">
        <v>1076</v>
      </c>
    </row>
    <row r="48" spans="1:7" x14ac:dyDescent="0.25">
      <c r="A48" t="s">
        <v>260</v>
      </c>
      <c r="B48" t="s">
        <v>346</v>
      </c>
      <c r="C48">
        <v>9</v>
      </c>
      <c r="D48">
        <v>3</v>
      </c>
      <c r="E48">
        <v>13</v>
      </c>
      <c r="F48" t="s">
        <v>1075</v>
      </c>
      <c r="G48" t="s">
        <v>1076</v>
      </c>
    </row>
    <row r="49" spans="1:7" x14ac:dyDescent="0.25">
      <c r="A49" t="s">
        <v>260</v>
      </c>
      <c r="B49" t="s">
        <v>348</v>
      </c>
      <c r="C49">
        <v>14</v>
      </c>
      <c r="D49">
        <v>5</v>
      </c>
      <c r="E49">
        <v>19</v>
      </c>
      <c r="F49" t="s">
        <v>1077</v>
      </c>
      <c r="G49" t="s">
        <v>1076</v>
      </c>
    </row>
    <row r="50" spans="1:7" x14ac:dyDescent="0.25">
      <c r="A50" t="s">
        <v>260</v>
      </c>
      <c r="B50" t="s">
        <v>349</v>
      </c>
      <c r="C50">
        <v>10</v>
      </c>
      <c r="D50">
        <v>3</v>
      </c>
      <c r="E50">
        <v>13</v>
      </c>
      <c r="F50" t="s">
        <v>1075</v>
      </c>
      <c r="G50" t="s">
        <v>1076</v>
      </c>
    </row>
    <row r="51" spans="1:7" x14ac:dyDescent="0.25">
      <c r="A51" t="s">
        <v>260</v>
      </c>
      <c r="B51" t="s">
        <v>351</v>
      </c>
      <c r="C51">
        <v>24</v>
      </c>
      <c r="D51">
        <v>7</v>
      </c>
      <c r="E51">
        <v>31</v>
      </c>
      <c r="F51" t="s">
        <v>1077</v>
      </c>
      <c r="G51" t="s">
        <v>1076</v>
      </c>
    </row>
    <row r="52" spans="1:7" x14ac:dyDescent="0.25">
      <c r="A52" t="s">
        <v>260</v>
      </c>
      <c r="B52" t="s">
        <v>356</v>
      </c>
      <c r="C52">
        <v>13</v>
      </c>
      <c r="D52">
        <v>5</v>
      </c>
      <c r="E52">
        <v>18</v>
      </c>
      <c r="F52" t="s">
        <v>1077</v>
      </c>
      <c r="G52" t="s">
        <v>1076</v>
      </c>
    </row>
    <row r="53" spans="1:7" x14ac:dyDescent="0.25">
      <c r="A53" t="s">
        <v>260</v>
      </c>
      <c r="B53" t="s">
        <v>357</v>
      </c>
      <c r="C53">
        <v>12</v>
      </c>
      <c r="D53">
        <v>4</v>
      </c>
      <c r="E53">
        <v>16</v>
      </c>
      <c r="F53" t="s">
        <v>1077</v>
      </c>
      <c r="G53" t="s">
        <v>1076</v>
      </c>
    </row>
    <row r="54" spans="1:7" x14ac:dyDescent="0.25">
      <c r="A54" t="s">
        <v>260</v>
      </c>
      <c r="B54" t="s">
        <v>359</v>
      </c>
      <c r="C54">
        <v>11</v>
      </c>
      <c r="D54">
        <v>2</v>
      </c>
      <c r="E54">
        <v>13</v>
      </c>
      <c r="F54" t="s">
        <v>1079</v>
      </c>
      <c r="G54" t="s">
        <v>1076</v>
      </c>
    </row>
    <row r="55" spans="1:7" x14ac:dyDescent="0.25">
      <c r="A55" t="s">
        <v>260</v>
      </c>
      <c r="B55" t="s">
        <v>361</v>
      </c>
      <c r="C55">
        <v>12</v>
      </c>
      <c r="D55">
        <v>1</v>
      </c>
      <c r="E55">
        <v>13</v>
      </c>
      <c r="F55" t="s">
        <v>1079</v>
      </c>
      <c r="G55" t="s">
        <v>1076</v>
      </c>
    </row>
    <row r="56" spans="1:7" x14ac:dyDescent="0.25">
      <c r="A56" t="s">
        <v>261</v>
      </c>
      <c r="B56" t="s">
        <v>362</v>
      </c>
      <c r="C56">
        <v>6</v>
      </c>
      <c r="D56">
        <v>1</v>
      </c>
      <c r="E56">
        <v>7</v>
      </c>
      <c r="F56" t="s">
        <v>1075</v>
      </c>
      <c r="G56" t="s">
        <v>1076</v>
      </c>
    </row>
    <row r="57" spans="1:7" x14ac:dyDescent="0.25">
      <c r="A57" t="s">
        <v>261</v>
      </c>
      <c r="B57" t="s">
        <v>363</v>
      </c>
      <c r="C57">
        <v>6</v>
      </c>
      <c r="D57">
        <v>5</v>
      </c>
      <c r="E57">
        <v>11</v>
      </c>
      <c r="F57" t="s">
        <v>1075</v>
      </c>
      <c r="G57" t="s">
        <v>1076</v>
      </c>
    </row>
    <row r="58" spans="1:7" x14ac:dyDescent="0.25">
      <c r="A58" t="s">
        <v>261</v>
      </c>
      <c r="B58" t="s">
        <v>364</v>
      </c>
      <c r="C58">
        <v>5</v>
      </c>
      <c r="D58">
        <v>4</v>
      </c>
      <c r="E58">
        <v>9</v>
      </c>
      <c r="F58" t="s">
        <v>1075</v>
      </c>
      <c r="G58" t="s">
        <v>1076</v>
      </c>
    </row>
    <row r="59" spans="1:7" x14ac:dyDescent="0.25">
      <c r="A59" t="s">
        <v>261</v>
      </c>
      <c r="B59" t="s">
        <v>365</v>
      </c>
      <c r="C59">
        <v>3</v>
      </c>
      <c r="D59">
        <v>4</v>
      </c>
      <c r="E59">
        <v>7</v>
      </c>
      <c r="F59" t="s">
        <v>1075</v>
      </c>
      <c r="G59" t="s">
        <v>1076</v>
      </c>
    </row>
    <row r="60" spans="1:7" x14ac:dyDescent="0.25">
      <c r="A60" t="s">
        <v>261</v>
      </c>
      <c r="B60" t="s">
        <v>366</v>
      </c>
      <c r="C60">
        <v>3</v>
      </c>
      <c r="D60">
        <v>2</v>
      </c>
      <c r="E60">
        <v>5</v>
      </c>
      <c r="F60" t="s">
        <v>1075</v>
      </c>
      <c r="G60" t="s">
        <v>1076</v>
      </c>
    </row>
    <row r="61" spans="1:7" x14ac:dyDescent="0.25">
      <c r="A61" t="s">
        <v>261</v>
      </c>
      <c r="B61" t="s">
        <v>367</v>
      </c>
      <c r="C61">
        <v>4</v>
      </c>
      <c r="D61">
        <v>3</v>
      </c>
      <c r="E61">
        <v>7</v>
      </c>
      <c r="F61" t="s">
        <v>1075</v>
      </c>
      <c r="G61" t="s">
        <v>1076</v>
      </c>
    </row>
    <row r="62" spans="1:7" x14ac:dyDescent="0.25">
      <c r="A62" t="s">
        <v>261</v>
      </c>
      <c r="B62" t="s">
        <v>368</v>
      </c>
      <c r="C62">
        <v>3</v>
      </c>
      <c r="D62">
        <v>1</v>
      </c>
      <c r="E62">
        <v>4</v>
      </c>
      <c r="F62" t="s">
        <v>1075</v>
      </c>
      <c r="G62" t="s">
        <v>1076</v>
      </c>
    </row>
    <row r="63" spans="1:7" x14ac:dyDescent="0.25">
      <c r="A63" t="s">
        <v>261</v>
      </c>
      <c r="B63" t="s">
        <v>369</v>
      </c>
      <c r="C63">
        <v>3</v>
      </c>
      <c r="D63">
        <v>1</v>
      </c>
      <c r="E63">
        <v>4</v>
      </c>
      <c r="F63" t="s">
        <v>1075</v>
      </c>
      <c r="G63" t="s">
        <v>1076</v>
      </c>
    </row>
    <row r="64" spans="1:7" x14ac:dyDescent="0.25">
      <c r="A64" t="s">
        <v>261</v>
      </c>
      <c r="B64" t="s">
        <v>370</v>
      </c>
      <c r="C64">
        <v>5</v>
      </c>
      <c r="D64">
        <v>2</v>
      </c>
      <c r="E64">
        <v>7</v>
      </c>
      <c r="F64" t="s">
        <v>1075</v>
      </c>
      <c r="G64" t="s">
        <v>1076</v>
      </c>
    </row>
    <row r="65" spans="1:7" x14ac:dyDescent="0.25">
      <c r="A65" t="s">
        <v>261</v>
      </c>
      <c r="B65" t="s">
        <v>371</v>
      </c>
      <c r="C65">
        <v>4</v>
      </c>
      <c r="D65">
        <v>1</v>
      </c>
      <c r="E65">
        <v>5</v>
      </c>
      <c r="F65" t="s">
        <v>1075</v>
      </c>
      <c r="G65" t="s">
        <v>1076</v>
      </c>
    </row>
    <row r="66" spans="1:7" x14ac:dyDescent="0.25">
      <c r="A66" t="s">
        <v>379</v>
      </c>
      <c r="B66" t="s">
        <v>380</v>
      </c>
      <c r="C66">
        <v>41</v>
      </c>
      <c r="D66">
        <v>4</v>
      </c>
      <c r="E66">
        <v>45</v>
      </c>
      <c r="F66" t="s">
        <v>1079</v>
      </c>
      <c r="G66" t="s">
        <v>1076</v>
      </c>
    </row>
    <row r="67" spans="1:7" x14ac:dyDescent="0.25">
      <c r="A67" t="s">
        <v>379</v>
      </c>
      <c r="B67" t="s">
        <v>381</v>
      </c>
      <c r="C67">
        <v>3</v>
      </c>
      <c r="D67">
        <v>0</v>
      </c>
      <c r="E67">
        <v>3</v>
      </c>
      <c r="F67" t="s">
        <v>1077</v>
      </c>
      <c r="G67" t="s">
        <v>1076</v>
      </c>
    </row>
    <row r="68" spans="1:7" x14ac:dyDescent="0.25">
      <c r="A68" t="s">
        <v>379</v>
      </c>
      <c r="B68" t="s">
        <v>383</v>
      </c>
      <c r="C68">
        <v>32</v>
      </c>
      <c r="D68">
        <v>5</v>
      </c>
      <c r="E68">
        <v>37</v>
      </c>
      <c r="F68" t="s">
        <v>1077</v>
      </c>
      <c r="G68" t="s">
        <v>1076</v>
      </c>
    </row>
    <row r="69" spans="1:7" x14ac:dyDescent="0.25">
      <c r="A69" t="s">
        <v>379</v>
      </c>
      <c r="B69" t="s">
        <v>384</v>
      </c>
      <c r="C69">
        <v>8</v>
      </c>
      <c r="D69">
        <v>2</v>
      </c>
      <c r="E69">
        <v>10</v>
      </c>
      <c r="F69" t="s">
        <v>1079</v>
      </c>
      <c r="G69" t="s">
        <v>1076</v>
      </c>
    </row>
    <row r="70" spans="1:7" x14ac:dyDescent="0.25">
      <c r="A70" t="s">
        <v>386</v>
      </c>
      <c r="B70" t="s">
        <v>387</v>
      </c>
      <c r="C70">
        <v>10</v>
      </c>
      <c r="D70">
        <v>5</v>
      </c>
      <c r="E70">
        <v>16</v>
      </c>
      <c r="F70" t="s">
        <v>1077</v>
      </c>
      <c r="G70" t="s">
        <v>1076</v>
      </c>
    </row>
    <row r="71" spans="1:7" x14ac:dyDescent="0.25">
      <c r="A71" t="s">
        <v>386</v>
      </c>
      <c r="B71" t="s">
        <v>388</v>
      </c>
      <c r="C71">
        <v>2</v>
      </c>
      <c r="D71">
        <v>1</v>
      </c>
      <c r="E71">
        <v>3</v>
      </c>
      <c r="F71" t="s">
        <v>1075</v>
      </c>
      <c r="G71" t="s">
        <v>1076</v>
      </c>
    </row>
    <row r="72" spans="1:7" x14ac:dyDescent="0.25">
      <c r="A72" t="s">
        <v>386</v>
      </c>
      <c r="B72" t="s">
        <v>389</v>
      </c>
      <c r="C72">
        <v>3</v>
      </c>
      <c r="D72">
        <v>3</v>
      </c>
      <c r="E72">
        <v>6</v>
      </c>
      <c r="F72" t="s">
        <v>1075</v>
      </c>
      <c r="G72" t="s">
        <v>1076</v>
      </c>
    </row>
    <row r="73" spans="1:7" x14ac:dyDescent="0.25">
      <c r="A73" t="s">
        <v>386</v>
      </c>
      <c r="B73" t="s">
        <v>390</v>
      </c>
      <c r="C73">
        <v>4</v>
      </c>
      <c r="D73">
        <v>2</v>
      </c>
      <c r="E73">
        <v>6</v>
      </c>
      <c r="F73" t="s">
        <v>1075</v>
      </c>
      <c r="G73" t="s">
        <v>1076</v>
      </c>
    </row>
    <row r="74" spans="1:7" x14ac:dyDescent="0.25">
      <c r="A74" t="s">
        <v>386</v>
      </c>
      <c r="B74" t="s">
        <v>391</v>
      </c>
      <c r="C74">
        <v>2</v>
      </c>
      <c r="D74">
        <v>1</v>
      </c>
      <c r="E74">
        <v>3</v>
      </c>
      <c r="F74" t="s">
        <v>1077</v>
      </c>
      <c r="G74" t="s">
        <v>1076</v>
      </c>
    </row>
    <row r="75" spans="1:7" x14ac:dyDescent="0.25">
      <c r="A75" t="s">
        <v>386</v>
      </c>
      <c r="B75" t="s">
        <v>392</v>
      </c>
      <c r="C75">
        <v>3</v>
      </c>
      <c r="D75">
        <v>2</v>
      </c>
      <c r="E75">
        <v>5</v>
      </c>
      <c r="F75" t="s">
        <v>1075</v>
      </c>
      <c r="G75" t="s">
        <v>1076</v>
      </c>
    </row>
    <row r="76" spans="1:7" x14ac:dyDescent="0.25">
      <c r="A76" t="s">
        <v>386</v>
      </c>
      <c r="B76" t="s">
        <v>393</v>
      </c>
      <c r="C76">
        <v>3</v>
      </c>
      <c r="D76">
        <v>2</v>
      </c>
      <c r="E76">
        <v>5</v>
      </c>
      <c r="F76" t="s">
        <v>1075</v>
      </c>
      <c r="G76" t="s">
        <v>1076</v>
      </c>
    </row>
    <row r="77" spans="1:7" x14ac:dyDescent="0.25">
      <c r="A77" t="s">
        <v>386</v>
      </c>
      <c r="B77" t="s">
        <v>394</v>
      </c>
      <c r="C77">
        <v>2</v>
      </c>
      <c r="D77">
        <v>0</v>
      </c>
      <c r="E77">
        <v>2</v>
      </c>
      <c r="F77" t="s">
        <v>1075</v>
      </c>
      <c r="G77" t="s">
        <v>1076</v>
      </c>
    </row>
    <row r="78" spans="1:7" x14ac:dyDescent="0.25">
      <c r="A78" t="s">
        <v>386</v>
      </c>
      <c r="B78" t="s">
        <v>396</v>
      </c>
      <c r="C78">
        <v>2</v>
      </c>
      <c r="D78">
        <v>0</v>
      </c>
      <c r="E78">
        <v>2</v>
      </c>
      <c r="F78" t="s">
        <v>1075</v>
      </c>
      <c r="G78" t="s">
        <v>1076</v>
      </c>
    </row>
    <row r="79" spans="1:7" x14ac:dyDescent="0.25">
      <c r="A79" t="s">
        <v>386</v>
      </c>
      <c r="B79" t="s">
        <v>397</v>
      </c>
      <c r="C79">
        <v>2</v>
      </c>
      <c r="D79">
        <v>1</v>
      </c>
      <c r="E79">
        <v>3</v>
      </c>
      <c r="F79" t="s">
        <v>1075</v>
      </c>
      <c r="G79" t="s">
        <v>1076</v>
      </c>
    </row>
    <row r="80" spans="1:7" x14ac:dyDescent="0.25">
      <c r="A80" t="s">
        <v>247</v>
      </c>
      <c r="B80" t="s">
        <v>409</v>
      </c>
      <c r="C80">
        <v>20</v>
      </c>
      <c r="D80">
        <v>4</v>
      </c>
      <c r="E80">
        <v>24</v>
      </c>
      <c r="F80" t="s">
        <v>1079</v>
      </c>
      <c r="G80" t="s">
        <v>1076</v>
      </c>
    </row>
    <row r="81" spans="1:7" x14ac:dyDescent="0.25">
      <c r="A81" t="s">
        <v>247</v>
      </c>
      <c r="B81" t="s">
        <v>414</v>
      </c>
      <c r="C81">
        <v>6</v>
      </c>
      <c r="D81">
        <v>0</v>
      </c>
      <c r="E81">
        <v>6</v>
      </c>
      <c r="F81" t="s">
        <v>1077</v>
      </c>
      <c r="G81" t="s">
        <v>1076</v>
      </c>
    </row>
    <row r="82" spans="1:7" x14ac:dyDescent="0.25">
      <c r="A82" t="s">
        <v>247</v>
      </c>
      <c r="B82" t="s">
        <v>415</v>
      </c>
      <c r="C82">
        <v>3</v>
      </c>
      <c r="D82">
        <v>0</v>
      </c>
      <c r="E82">
        <v>3</v>
      </c>
      <c r="F82" t="s">
        <v>1075</v>
      </c>
      <c r="G82" t="s">
        <v>1076</v>
      </c>
    </row>
    <row r="83" spans="1:7" x14ac:dyDescent="0.25">
      <c r="A83" t="s">
        <v>247</v>
      </c>
      <c r="B83" t="s">
        <v>416</v>
      </c>
      <c r="C83">
        <v>30</v>
      </c>
      <c r="D83">
        <v>0</v>
      </c>
      <c r="E83">
        <v>30</v>
      </c>
      <c r="F83" t="s">
        <v>1079</v>
      </c>
      <c r="G83" t="s">
        <v>1076</v>
      </c>
    </row>
    <row r="84" spans="1:7" x14ac:dyDescent="0.25">
      <c r="A84" t="s">
        <v>247</v>
      </c>
      <c r="B84" t="s">
        <v>417</v>
      </c>
      <c r="C84">
        <v>30</v>
      </c>
      <c r="D84">
        <v>0</v>
      </c>
      <c r="E84">
        <v>30</v>
      </c>
      <c r="F84" t="s">
        <v>1079</v>
      </c>
      <c r="G84" t="s">
        <v>1076</v>
      </c>
    </row>
    <row r="85" spans="1:7" x14ac:dyDescent="0.25">
      <c r="A85" t="s">
        <v>247</v>
      </c>
      <c r="B85" t="s">
        <v>418</v>
      </c>
      <c r="C85">
        <v>1</v>
      </c>
      <c r="D85">
        <v>2</v>
      </c>
      <c r="E85">
        <v>3</v>
      </c>
      <c r="F85" t="s">
        <v>1079</v>
      </c>
      <c r="G85" t="s">
        <v>1076</v>
      </c>
    </row>
    <row r="86" spans="1:7" x14ac:dyDescent="0.25">
      <c r="A86" t="s">
        <v>247</v>
      </c>
      <c r="B86" t="s">
        <v>419</v>
      </c>
      <c r="C86">
        <v>6</v>
      </c>
      <c r="D86">
        <v>0</v>
      </c>
      <c r="E86">
        <v>6</v>
      </c>
      <c r="F86" t="s">
        <v>1077</v>
      </c>
      <c r="G86" t="s">
        <v>1076</v>
      </c>
    </row>
    <row r="87" spans="1:7" x14ac:dyDescent="0.25">
      <c r="A87" t="s">
        <v>247</v>
      </c>
      <c r="B87" t="s">
        <v>420</v>
      </c>
      <c r="C87">
        <v>5</v>
      </c>
      <c r="D87">
        <v>1</v>
      </c>
      <c r="E87">
        <v>6</v>
      </c>
      <c r="F87" t="s">
        <v>1077</v>
      </c>
      <c r="G87" t="s">
        <v>1076</v>
      </c>
    </row>
    <row r="88" spans="1:7" x14ac:dyDescent="0.25">
      <c r="A88" t="s">
        <v>247</v>
      </c>
      <c r="B88" t="s">
        <v>421</v>
      </c>
      <c r="C88">
        <v>12</v>
      </c>
      <c r="D88">
        <v>1</v>
      </c>
      <c r="E88">
        <v>13</v>
      </c>
      <c r="F88" t="s">
        <v>1077</v>
      </c>
      <c r="G88" t="s">
        <v>1076</v>
      </c>
    </row>
    <row r="89" spans="1:7" x14ac:dyDescent="0.25">
      <c r="A89" t="s">
        <v>247</v>
      </c>
      <c r="B89" t="s">
        <v>424</v>
      </c>
      <c r="C89">
        <v>3</v>
      </c>
      <c r="D89">
        <v>0</v>
      </c>
      <c r="E89">
        <v>3</v>
      </c>
      <c r="F89" t="s">
        <v>1077</v>
      </c>
      <c r="G89" t="s">
        <v>1076</v>
      </c>
    </row>
    <row r="90" spans="1:7" x14ac:dyDescent="0.25">
      <c r="A90" t="s">
        <v>247</v>
      </c>
      <c r="B90" t="s">
        <v>425</v>
      </c>
      <c r="C90">
        <v>3</v>
      </c>
      <c r="D90">
        <v>0</v>
      </c>
      <c r="E90">
        <v>3</v>
      </c>
      <c r="F90" t="s">
        <v>1075</v>
      </c>
      <c r="G90" t="s">
        <v>1076</v>
      </c>
    </row>
    <row r="91" spans="1:7" x14ac:dyDescent="0.25">
      <c r="A91" t="s">
        <v>247</v>
      </c>
      <c r="B91" t="s">
        <v>426</v>
      </c>
      <c r="C91">
        <v>17</v>
      </c>
      <c r="D91">
        <v>3</v>
      </c>
      <c r="E91">
        <v>20</v>
      </c>
      <c r="F91" t="s">
        <v>1077</v>
      </c>
      <c r="G91" t="s">
        <v>1076</v>
      </c>
    </row>
    <row r="92" spans="1:7" x14ac:dyDescent="0.25">
      <c r="A92" t="s">
        <v>247</v>
      </c>
      <c r="B92" t="s">
        <v>428</v>
      </c>
      <c r="C92">
        <v>3</v>
      </c>
      <c r="D92">
        <v>0</v>
      </c>
      <c r="E92">
        <v>3</v>
      </c>
      <c r="F92" t="s">
        <v>1075</v>
      </c>
      <c r="G92" t="s">
        <v>1076</v>
      </c>
    </row>
    <row r="93" spans="1:7" x14ac:dyDescent="0.25">
      <c r="A93" t="s">
        <v>247</v>
      </c>
      <c r="B93" t="s">
        <v>429</v>
      </c>
      <c r="C93">
        <v>3</v>
      </c>
      <c r="D93">
        <v>0</v>
      </c>
      <c r="E93">
        <v>3</v>
      </c>
      <c r="F93" t="s">
        <v>1075</v>
      </c>
      <c r="G93" t="s">
        <v>1076</v>
      </c>
    </row>
    <row r="94" spans="1:7" x14ac:dyDescent="0.25">
      <c r="A94" t="s">
        <v>247</v>
      </c>
      <c r="B94" t="s">
        <v>430</v>
      </c>
      <c r="C94">
        <v>3</v>
      </c>
      <c r="D94">
        <v>0</v>
      </c>
      <c r="E94">
        <v>3</v>
      </c>
      <c r="F94" t="s">
        <v>1075</v>
      </c>
      <c r="G94" t="s">
        <v>1076</v>
      </c>
    </row>
    <row r="95" spans="1:7" x14ac:dyDescent="0.25">
      <c r="A95" t="s">
        <v>247</v>
      </c>
      <c r="B95" t="s">
        <v>432</v>
      </c>
      <c r="C95">
        <v>3</v>
      </c>
      <c r="D95">
        <v>0</v>
      </c>
      <c r="E95">
        <v>3</v>
      </c>
      <c r="F95" t="s">
        <v>1077</v>
      </c>
      <c r="G95" t="s">
        <v>1076</v>
      </c>
    </row>
    <row r="96" spans="1:7" x14ac:dyDescent="0.25">
      <c r="A96" t="s">
        <v>433</v>
      </c>
      <c r="B96" t="s">
        <v>434</v>
      </c>
      <c r="C96">
        <v>10</v>
      </c>
      <c r="D96">
        <v>8</v>
      </c>
      <c r="E96">
        <v>18</v>
      </c>
      <c r="F96" t="s">
        <v>1079</v>
      </c>
      <c r="G96" t="s">
        <v>1076</v>
      </c>
    </row>
    <row r="97" spans="1:7" x14ac:dyDescent="0.25">
      <c r="A97" t="s">
        <v>433</v>
      </c>
      <c r="B97" t="s">
        <v>435</v>
      </c>
      <c r="C97">
        <v>5</v>
      </c>
      <c r="D97">
        <v>5</v>
      </c>
      <c r="E97">
        <v>10</v>
      </c>
      <c r="F97" t="s">
        <v>1079</v>
      </c>
      <c r="G97" t="s">
        <v>1076</v>
      </c>
    </row>
    <row r="98" spans="1:7" x14ac:dyDescent="0.25">
      <c r="A98" t="s">
        <v>433</v>
      </c>
      <c r="B98" t="s">
        <v>436</v>
      </c>
      <c r="C98">
        <v>0</v>
      </c>
      <c r="D98">
        <v>2</v>
      </c>
      <c r="E98">
        <v>2</v>
      </c>
      <c r="F98" t="s">
        <v>1079</v>
      </c>
      <c r="G98" t="s">
        <v>1078</v>
      </c>
    </row>
    <row r="99" spans="1:7" x14ac:dyDescent="0.25">
      <c r="A99" t="s">
        <v>262</v>
      </c>
      <c r="B99" t="s">
        <v>437</v>
      </c>
      <c r="C99">
        <v>29</v>
      </c>
      <c r="D99">
        <v>2</v>
      </c>
      <c r="E99">
        <v>31</v>
      </c>
      <c r="F99" t="s">
        <v>1077</v>
      </c>
      <c r="G99" t="s">
        <v>1076</v>
      </c>
    </row>
    <row r="100" spans="1:7" x14ac:dyDescent="0.25">
      <c r="A100" t="s">
        <v>262</v>
      </c>
      <c r="B100" t="s">
        <v>438</v>
      </c>
      <c r="C100">
        <v>38</v>
      </c>
      <c r="D100">
        <v>3</v>
      </c>
      <c r="E100">
        <v>41</v>
      </c>
      <c r="F100" t="s">
        <v>1077</v>
      </c>
      <c r="G100" t="s">
        <v>1076</v>
      </c>
    </row>
    <row r="101" spans="1:7" x14ac:dyDescent="0.25">
      <c r="A101" t="s">
        <v>264</v>
      </c>
      <c r="B101" t="s">
        <v>442</v>
      </c>
      <c r="C101">
        <v>8</v>
      </c>
      <c r="D101">
        <v>2</v>
      </c>
      <c r="E101">
        <v>10</v>
      </c>
      <c r="F101" t="s">
        <v>1077</v>
      </c>
      <c r="G101" t="s">
        <v>1076</v>
      </c>
    </row>
    <row r="102" spans="1:7" x14ac:dyDescent="0.25">
      <c r="A102" t="s">
        <v>264</v>
      </c>
      <c r="B102" t="s">
        <v>443</v>
      </c>
      <c r="C102">
        <v>36</v>
      </c>
      <c r="D102">
        <v>2</v>
      </c>
      <c r="E102">
        <v>38</v>
      </c>
      <c r="F102" t="s">
        <v>1077</v>
      </c>
      <c r="G102" t="s">
        <v>1076</v>
      </c>
    </row>
    <row r="103" spans="1:7" x14ac:dyDescent="0.25">
      <c r="A103" t="s">
        <v>264</v>
      </c>
      <c r="B103" t="s">
        <v>444</v>
      </c>
      <c r="C103">
        <v>36</v>
      </c>
      <c r="D103">
        <v>0</v>
      </c>
      <c r="E103">
        <v>36</v>
      </c>
      <c r="F103" t="s">
        <v>1077</v>
      </c>
      <c r="G103" t="s">
        <v>1076</v>
      </c>
    </row>
    <row r="104" spans="1:7" x14ac:dyDescent="0.25">
      <c r="A104" t="s">
        <v>264</v>
      </c>
      <c r="B104" t="s">
        <v>445</v>
      </c>
      <c r="C104">
        <v>3</v>
      </c>
      <c r="D104">
        <v>0</v>
      </c>
      <c r="E104">
        <v>3</v>
      </c>
      <c r="F104" t="s">
        <v>1079</v>
      </c>
      <c r="G104" t="s">
        <v>1076</v>
      </c>
    </row>
    <row r="105" spans="1:7" x14ac:dyDescent="0.25">
      <c r="A105" t="s">
        <v>264</v>
      </c>
      <c r="B105" t="s">
        <v>446</v>
      </c>
      <c r="C105">
        <v>3</v>
      </c>
      <c r="D105">
        <v>0</v>
      </c>
      <c r="E105">
        <v>3</v>
      </c>
      <c r="F105" t="s">
        <v>1079</v>
      </c>
      <c r="G105" t="s">
        <v>1076</v>
      </c>
    </row>
    <row r="106" spans="1:7" x14ac:dyDescent="0.25">
      <c r="A106" t="s">
        <v>264</v>
      </c>
      <c r="B106" t="s">
        <v>447</v>
      </c>
      <c r="C106">
        <v>2</v>
      </c>
      <c r="D106">
        <v>2</v>
      </c>
      <c r="E106">
        <v>5</v>
      </c>
      <c r="F106" t="s">
        <v>1079</v>
      </c>
      <c r="G106" t="s">
        <v>1076</v>
      </c>
    </row>
    <row r="107" spans="1:7" x14ac:dyDescent="0.25">
      <c r="A107" t="s">
        <v>264</v>
      </c>
      <c r="B107" t="s">
        <v>448</v>
      </c>
      <c r="C107">
        <v>6</v>
      </c>
      <c r="D107">
        <v>1</v>
      </c>
      <c r="E107">
        <v>7</v>
      </c>
      <c r="F107" t="s">
        <v>1077</v>
      </c>
      <c r="G107" t="s">
        <v>1076</v>
      </c>
    </row>
    <row r="108" spans="1:7" x14ac:dyDescent="0.25">
      <c r="A108" t="s">
        <v>264</v>
      </c>
      <c r="B108" t="s">
        <v>449</v>
      </c>
      <c r="C108">
        <v>0</v>
      </c>
      <c r="D108">
        <v>1</v>
      </c>
      <c r="E108">
        <v>1</v>
      </c>
      <c r="F108" t="s">
        <v>1079</v>
      </c>
      <c r="G108" t="s">
        <v>1078</v>
      </c>
    </row>
    <row r="109" spans="1:7" x14ac:dyDescent="0.25">
      <c r="A109" t="s">
        <v>264</v>
      </c>
      <c r="B109" t="s">
        <v>450</v>
      </c>
      <c r="C109">
        <v>23</v>
      </c>
      <c r="D109">
        <v>0</v>
      </c>
      <c r="E109">
        <v>23</v>
      </c>
      <c r="F109" t="s">
        <v>1079</v>
      </c>
      <c r="G109" t="s">
        <v>1076</v>
      </c>
    </row>
    <row r="110" spans="1:7" x14ac:dyDescent="0.25">
      <c r="A110" t="s">
        <v>264</v>
      </c>
      <c r="B110" t="s">
        <v>451</v>
      </c>
      <c r="C110">
        <v>11</v>
      </c>
      <c r="D110">
        <v>3</v>
      </c>
      <c r="E110">
        <v>14</v>
      </c>
      <c r="F110" t="s">
        <v>1077</v>
      </c>
      <c r="G110" t="s">
        <v>1076</v>
      </c>
    </row>
    <row r="111" spans="1:7" x14ac:dyDescent="0.25">
      <c r="A111" t="s">
        <v>264</v>
      </c>
      <c r="B111" t="s">
        <v>452</v>
      </c>
      <c r="C111">
        <v>6</v>
      </c>
      <c r="D111">
        <v>0</v>
      </c>
      <c r="E111">
        <v>6</v>
      </c>
      <c r="F111" t="s">
        <v>1079</v>
      </c>
      <c r="G111" t="s">
        <v>1076</v>
      </c>
    </row>
    <row r="112" spans="1:7" x14ac:dyDescent="0.25">
      <c r="A112" t="s">
        <v>264</v>
      </c>
      <c r="B112" t="s">
        <v>453</v>
      </c>
      <c r="C112">
        <v>30</v>
      </c>
      <c r="D112">
        <v>3</v>
      </c>
      <c r="E112">
        <v>33</v>
      </c>
      <c r="F112" t="s">
        <v>1079</v>
      </c>
      <c r="G112" t="s">
        <v>1076</v>
      </c>
    </row>
    <row r="113" spans="1:7" x14ac:dyDescent="0.25">
      <c r="A113" t="s">
        <v>264</v>
      </c>
      <c r="B113" t="s">
        <v>454</v>
      </c>
      <c r="C113">
        <v>3</v>
      </c>
      <c r="D113">
        <v>0</v>
      </c>
      <c r="E113">
        <v>3</v>
      </c>
      <c r="F113" t="s">
        <v>1079</v>
      </c>
      <c r="G113" t="s">
        <v>1076</v>
      </c>
    </row>
    <row r="114" spans="1:7" x14ac:dyDescent="0.25">
      <c r="A114" t="s">
        <v>264</v>
      </c>
      <c r="B114" t="s">
        <v>455</v>
      </c>
      <c r="C114">
        <v>11</v>
      </c>
      <c r="D114">
        <v>1</v>
      </c>
      <c r="E114">
        <v>12</v>
      </c>
      <c r="F114" t="s">
        <v>1079</v>
      </c>
      <c r="G114" t="s">
        <v>1076</v>
      </c>
    </row>
    <row r="115" spans="1:7" x14ac:dyDescent="0.25">
      <c r="A115" t="s">
        <v>264</v>
      </c>
      <c r="B115" t="s">
        <v>456</v>
      </c>
      <c r="C115">
        <v>5</v>
      </c>
      <c r="D115">
        <v>1</v>
      </c>
      <c r="E115">
        <v>6</v>
      </c>
      <c r="F115" t="s">
        <v>1079</v>
      </c>
      <c r="G115" t="s">
        <v>1076</v>
      </c>
    </row>
    <row r="116" spans="1:7" x14ac:dyDescent="0.25">
      <c r="A116" t="s">
        <v>264</v>
      </c>
      <c r="B116" t="s">
        <v>457</v>
      </c>
      <c r="C116">
        <v>52</v>
      </c>
      <c r="D116">
        <v>3</v>
      </c>
      <c r="E116">
        <v>55</v>
      </c>
      <c r="F116" t="s">
        <v>1077</v>
      </c>
      <c r="G116" t="s">
        <v>1076</v>
      </c>
    </row>
    <row r="117" spans="1:7" x14ac:dyDescent="0.25">
      <c r="A117" t="s">
        <v>264</v>
      </c>
      <c r="B117" t="s">
        <v>458</v>
      </c>
      <c r="C117">
        <v>15</v>
      </c>
      <c r="D117">
        <v>0</v>
      </c>
      <c r="E117">
        <v>15</v>
      </c>
      <c r="F117" t="s">
        <v>1077</v>
      </c>
      <c r="G117" t="s">
        <v>1076</v>
      </c>
    </row>
    <row r="118" spans="1:7" x14ac:dyDescent="0.25">
      <c r="A118" t="s">
        <v>264</v>
      </c>
      <c r="B118" t="s">
        <v>459</v>
      </c>
      <c r="C118">
        <v>29</v>
      </c>
      <c r="D118">
        <v>0</v>
      </c>
      <c r="E118">
        <v>29</v>
      </c>
      <c r="F118" t="s">
        <v>1077</v>
      </c>
      <c r="G118" t="s">
        <v>1076</v>
      </c>
    </row>
    <row r="119" spans="1:7" x14ac:dyDescent="0.25">
      <c r="A119" t="s">
        <v>274</v>
      </c>
      <c r="B119" t="s">
        <v>461</v>
      </c>
      <c r="C119">
        <v>1</v>
      </c>
      <c r="D119">
        <v>3</v>
      </c>
      <c r="E119">
        <v>4</v>
      </c>
      <c r="F119" t="s">
        <v>1075</v>
      </c>
      <c r="G119" t="s">
        <v>1076</v>
      </c>
    </row>
    <row r="120" spans="1:7" x14ac:dyDescent="0.25">
      <c r="A120" t="s">
        <v>274</v>
      </c>
      <c r="B120" t="s">
        <v>462</v>
      </c>
      <c r="C120">
        <v>10</v>
      </c>
      <c r="D120">
        <v>0</v>
      </c>
      <c r="E120">
        <v>10</v>
      </c>
      <c r="F120" t="s">
        <v>1075</v>
      </c>
      <c r="G120" t="s">
        <v>1076</v>
      </c>
    </row>
    <row r="121" spans="1:7" x14ac:dyDescent="0.25">
      <c r="A121" t="s">
        <v>274</v>
      </c>
      <c r="B121" t="s">
        <v>463</v>
      </c>
      <c r="C121">
        <v>2</v>
      </c>
      <c r="D121">
        <v>0</v>
      </c>
      <c r="E121">
        <v>2</v>
      </c>
      <c r="F121" t="s">
        <v>1075</v>
      </c>
      <c r="G121" t="s">
        <v>1076</v>
      </c>
    </row>
    <row r="122" spans="1:7" x14ac:dyDescent="0.25">
      <c r="A122" t="s">
        <v>274</v>
      </c>
      <c r="B122" t="s">
        <v>464</v>
      </c>
      <c r="C122">
        <v>3</v>
      </c>
      <c r="D122">
        <v>1</v>
      </c>
      <c r="E122">
        <v>4</v>
      </c>
      <c r="F122" t="s">
        <v>1075</v>
      </c>
      <c r="G122" t="s">
        <v>1076</v>
      </c>
    </row>
    <row r="123" spans="1:7" x14ac:dyDescent="0.25">
      <c r="A123" t="s">
        <v>274</v>
      </c>
      <c r="B123" t="s">
        <v>465</v>
      </c>
      <c r="C123">
        <v>3</v>
      </c>
      <c r="D123">
        <v>0</v>
      </c>
      <c r="E123">
        <v>3</v>
      </c>
      <c r="F123" t="s">
        <v>1075</v>
      </c>
      <c r="G123" t="s">
        <v>1076</v>
      </c>
    </row>
    <row r="124" spans="1:7" x14ac:dyDescent="0.25">
      <c r="A124" t="s">
        <v>274</v>
      </c>
      <c r="B124" t="s">
        <v>466</v>
      </c>
      <c r="C124">
        <v>3</v>
      </c>
      <c r="D124">
        <v>0</v>
      </c>
      <c r="E124">
        <v>3</v>
      </c>
      <c r="F124" t="s">
        <v>1075</v>
      </c>
      <c r="G124" t="s">
        <v>1076</v>
      </c>
    </row>
    <row r="125" spans="1:7" x14ac:dyDescent="0.25">
      <c r="A125" t="s">
        <v>274</v>
      </c>
      <c r="B125" t="s">
        <v>467</v>
      </c>
      <c r="C125">
        <v>3</v>
      </c>
      <c r="D125">
        <v>0</v>
      </c>
      <c r="E125">
        <v>3</v>
      </c>
      <c r="F125" t="s">
        <v>1075</v>
      </c>
      <c r="G125" t="s">
        <v>1076</v>
      </c>
    </row>
    <row r="126" spans="1:7" x14ac:dyDescent="0.25">
      <c r="A126" t="s">
        <v>274</v>
      </c>
      <c r="B126" t="s">
        <v>468</v>
      </c>
      <c r="C126">
        <v>1</v>
      </c>
      <c r="D126">
        <v>0</v>
      </c>
      <c r="E126">
        <v>1</v>
      </c>
      <c r="F126" t="s">
        <v>1075</v>
      </c>
      <c r="G126" t="s">
        <v>1076</v>
      </c>
    </row>
    <row r="127" spans="1:7" x14ac:dyDescent="0.25">
      <c r="A127" t="s">
        <v>274</v>
      </c>
      <c r="B127" t="s">
        <v>469</v>
      </c>
      <c r="C127">
        <v>9</v>
      </c>
      <c r="D127">
        <v>0</v>
      </c>
      <c r="E127">
        <v>9</v>
      </c>
      <c r="F127" t="s">
        <v>1075</v>
      </c>
      <c r="G127" t="s">
        <v>1076</v>
      </c>
    </row>
    <row r="128" spans="1:7" x14ac:dyDescent="0.25">
      <c r="A128" t="s">
        <v>274</v>
      </c>
      <c r="B128" t="s">
        <v>470</v>
      </c>
      <c r="C128">
        <v>9</v>
      </c>
      <c r="D128">
        <v>0</v>
      </c>
      <c r="E128">
        <v>9</v>
      </c>
      <c r="F128" t="s">
        <v>1075</v>
      </c>
      <c r="G128" t="s">
        <v>1076</v>
      </c>
    </row>
    <row r="129" spans="1:7" x14ac:dyDescent="0.25">
      <c r="A129" t="s">
        <v>274</v>
      </c>
      <c r="B129" t="s">
        <v>1040</v>
      </c>
      <c r="C129">
        <v>3</v>
      </c>
      <c r="D129">
        <v>0</v>
      </c>
      <c r="E129">
        <v>3</v>
      </c>
      <c r="F129" t="s">
        <v>1075</v>
      </c>
      <c r="G129" t="s">
        <v>1076</v>
      </c>
    </row>
    <row r="130" spans="1:7" x14ac:dyDescent="0.25">
      <c r="A130" t="s">
        <v>274</v>
      </c>
      <c r="B130" t="s">
        <v>1041</v>
      </c>
      <c r="C130">
        <v>3</v>
      </c>
      <c r="D130">
        <v>0</v>
      </c>
      <c r="E130">
        <v>3</v>
      </c>
      <c r="F130" t="s">
        <v>1075</v>
      </c>
      <c r="G130" t="s">
        <v>1076</v>
      </c>
    </row>
    <row r="131" spans="1:7" x14ac:dyDescent="0.25">
      <c r="A131" t="s">
        <v>274</v>
      </c>
      <c r="B131" t="s">
        <v>472</v>
      </c>
      <c r="C131">
        <v>2</v>
      </c>
      <c r="D131">
        <v>1</v>
      </c>
      <c r="E131">
        <v>3</v>
      </c>
      <c r="F131" t="s">
        <v>1075</v>
      </c>
      <c r="G131" t="s">
        <v>1076</v>
      </c>
    </row>
    <row r="132" spans="1:7" x14ac:dyDescent="0.25">
      <c r="A132" t="s">
        <v>274</v>
      </c>
      <c r="B132" t="s">
        <v>473</v>
      </c>
      <c r="C132">
        <v>3</v>
      </c>
      <c r="D132">
        <v>1</v>
      </c>
      <c r="E132">
        <v>4</v>
      </c>
      <c r="F132" t="s">
        <v>1075</v>
      </c>
      <c r="G132" t="s">
        <v>1076</v>
      </c>
    </row>
    <row r="133" spans="1:7" x14ac:dyDescent="0.25">
      <c r="A133" t="s">
        <v>274</v>
      </c>
      <c r="B133" t="s">
        <v>474</v>
      </c>
      <c r="C133">
        <v>2</v>
      </c>
      <c r="D133">
        <v>1</v>
      </c>
      <c r="E133">
        <v>3</v>
      </c>
      <c r="F133" t="s">
        <v>1075</v>
      </c>
      <c r="G133" t="s">
        <v>1076</v>
      </c>
    </row>
    <row r="134" spans="1:7" x14ac:dyDescent="0.25">
      <c r="A134" t="s">
        <v>274</v>
      </c>
      <c r="B134" t="s">
        <v>475</v>
      </c>
      <c r="C134">
        <v>6</v>
      </c>
      <c r="D134">
        <v>0</v>
      </c>
      <c r="E134">
        <v>6</v>
      </c>
      <c r="F134" t="s">
        <v>1075</v>
      </c>
      <c r="G134" t="s">
        <v>1076</v>
      </c>
    </row>
    <row r="135" spans="1:7" x14ac:dyDescent="0.25">
      <c r="A135" t="s">
        <v>274</v>
      </c>
      <c r="B135" t="s">
        <v>476</v>
      </c>
      <c r="C135">
        <v>3</v>
      </c>
      <c r="D135">
        <v>0</v>
      </c>
      <c r="E135">
        <v>3</v>
      </c>
      <c r="F135" t="s">
        <v>1075</v>
      </c>
      <c r="G135" t="s">
        <v>1076</v>
      </c>
    </row>
    <row r="136" spans="1:7" x14ac:dyDescent="0.25">
      <c r="A136" t="s">
        <v>274</v>
      </c>
      <c r="B136" t="s">
        <v>477</v>
      </c>
      <c r="C136">
        <v>3</v>
      </c>
      <c r="D136">
        <v>0</v>
      </c>
      <c r="E136">
        <v>3</v>
      </c>
      <c r="F136" t="s">
        <v>1075</v>
      </c>
      <c r="G136" t="s">
        <v>1076</v>
      </c>
    </row>
    <row r="137" spans="1:7" x14ac:dyDescent="0.25">
      <c r="A137" t="s">
        <v>274</v>
      </c>
      <c r="B137" t="s">
        <v>478</v>
      </c>
      <c r="C137">
        <v>3</v>
      </c>
      <c r="D137">
        <v>0</v>
      </c>
      <c r="E137">
        <v>3</v>
      </c>
      <c r="F137" t="s">
        <v>1075</v>
      </c>
      <c r="G137" t="s">
        <v>1076</v>
      </c>
    </row>
    <row r="138" spans="1:7" x14ac:dyDescent="0.25">
      <c r="A138" t="s">
        <v>274</v>
      </c>
      <c r="B138" t="s">
        <v>479</v>
      </c>
      <c r="C138">
        <v>20</v>
      </c>
      <c r="D138">
        <v>3</v>
      </c>
      <c r="E138">
        <v>23</v>
      </c>
      <c r="F138" t="s">
        <v>1075</v>
      </c>
      <c r="G138" t="s">
        <v>1076</v>
      </c>
    </row>
    <row r="139" spans="1:7" x14ac:dyDescent="0.25">
      <c r="A139" t="s">
        <v>274</v>
      </c>
      <c r="B139" t="s">
        <v>480</v>
      </c>
      <c r="C139">
        <v>3</v>
      </c>
      <c r="D139">
        <v>1</v>
      </c>
      <c r="E139">
        <v>4</v>
      </c>
      <c r="F139" t="s">
        <v>1075</v>
      </c>
      <c r="G139" t="s">
        <v>1076</v>
      </c>
    </row>
    <row r="140" spans="1:7" x14ac:dyDescent="0.25">
      <c r="A140" t="s">
        <v>274</v>
      </c>
      <c r="B140" t="s">
        <v>481</v>
      </c>
      <c r="C140">
        <v>3</v>
      </c>
      <c r="D140">
        <v>0</v>
      </c>
      <c r="E140">
        <v>3</v>
      </c>
      <c r="F140" t="s">
        <v>1075</v>
      </c>
      <c r="G140" t="s">
        <v>1076</v>
      </c>
    </row>
    <row r="141" spans="1:7" x14ac:dyDescent="0.25">
      <c r="A141" t="s">
        <v>274</v>
      </c>
      <c r="B141" t="s">
        <v>482</v>
      </c>
      <c r="C141">
        <v>25</v>
      </c>
      <c r="D141">
        <v>2</v>
      </c>
      <c r="E141">
        <v>27</v>
      </c>
      <c r="F141" t="s">
        <v>1077</v>
      </c>
      <c r="G141" t="s">
        <v>1076</v>
      </c>
    </row>
    <row r="142" spans="1:7" x14ac:dyDescent="0.25">
      <c r="A142" t="s">
        <v>274</v>
      </c>
      <c r="B142" t="s">
        <v>483</v>
      </c>
      <c r="C142">
        <v>13</v>
      </c>
      <c r="D142">
        <v>2</v>
      </c>
      <c r="E142">
        <v>15</v>
      </c>
      <c r="F142" t="s">
        <v>1075</v>
      </c>
      <c r="G142" t="s">
        <v>1076</v>
      </c>
    </row>
    <row r="143" spans="1:7" x14ac:dyDescent="0.25">
      <c r="A143" t="s">
        <v>274</v>
      </c>
      <c r="B143" t="s">
        <v>486</v>
      </c>
      <c r="C143">
        <v>43</v>
      </c>
      <c r="D143">
        <v>7</v>
      </c>
      <c r="E143">
        <v>50</v>
      </c>
      <c r="F143" t="s">
        <v>1077</v>
      </c>
      <c r="G143" t="s">
        <v>1076</v>
      </c>
    </row>
    <row r="144" spans="1:7" x14ac:dyDescent="0.25">
      <c r="A144" t="s">
        <v>274</v>
      </c>
      <c r="B144" t="s">
        <v>487</v>
      </c>
      <c r="C144">
        <v>35</v>
      </c>
      <c r="D144">
        <v>7</v>
      </c>
      <c r="E144">
        <v>42</v>
      </c>
      <c r="F144" t="s">
        <v>1077</v>
      </c>
      <c r="G144" t="s">
        <v>1076</v>
      </c>
    </row>
    <row r="145" spans="1:7" x14ac:dyDescent="0.25">
      <c r="A145" t="s">
        <v>274</v>
      </c>
      <c r="B145" t="s">
        <v>488</v>
      </c>
      <c r="C145">
        <v>7</v>
      </c>
      <c r="D145">
        <v>1</v>
      </c>
      <c r="E145">
        <v>8</v>
      </c>
      <c r="F145" t="s">
        <v>1075</v>
      </c>
      <c r="G145" t="s">
        <v>1076</v>
      </c>
    </row>
    <row r="146" spans="1:7" x14ac:dyDescent="0.25">
      <c r="A146" t="s">
        <v>265</v>
      </c>
      <c r="B146" t="s">
        <v>490</v>
      </c>
      <c r="C146">
        <v>3</v>
      </c>
      <c r="D146">
        <v>0</v>
      </c>
      <c r="E146">
        <v>3</v>
      </c>
      <c r="F146" t="s">
        <v>1077</v>
      </c>
      <c r="G146" t="s">
        <v>1076</v>
      </c>
    </row>
    <row r="147" spans="1:7" x14ac:dyDescent="0.25">
      <c r="A147" t="s">
        <v>265</v>
      </c>
      <c r="B147" t="s">
        <v>491</v>
      </c>
      <c r="C147">
        <v>3</v>
      </c>
      <c r="D147">
        <v>0</v>
      </c>
      <c r="E147">
        <v>3</v>
      </c>
      <c r="F147" t="s">
        <v>1077</v>
      </c>
      <c r="G147" t="s">
        <v>1076</v>
      </c>
    </row>
    <row r="148" spans="1:7" x14ac:dyDescent="0.25">
      <c r="A148" t="s">
        <v>265</v>
      </c>
      <c r="B148" t="s">
        <v>492</v>
      </c>
      <c r="C148">
        <v>17</v>
      </c>
      <c r="D148">
        <v>3</v>
      </c>
      <c r="E148">
        <v>20</v>
      </c>
      <c r="F148" t="s">
        <v>1077</v>
      </c>
      <c r="G148" t="s">
        <v>1076</v>
      </c>
    </row>
    <row r="149" spans="1:7" x14ac:dyDescent="0.25">
      <c r="A149" t="s">
        <v>265</v>
      </c>
      <c r="B149" t="s">
        <v>493</v>
      </c>
      <c r="C149">
        <v>10</v>
      </c>
      <c r="D149">
        <v>2</v>
      </c>
      <c r="E149">
        <v>12</v>
      </c>
      <c r="F149" t="s">
        <v>1077</v>
      </c>
      <c r="G149" t="s">
        <v>1076</v>
      </c>
    </row>
    <row r="150" spans="1:7" x14ac:dyDescent="0.25">
      <c r="A150" t="s">
        <v>265</v>
      </c>
      <c r="B150" t="s">
        <v>494</v>
      </c>
      <c r="C150">
        <v>70</v>
      </c>
      <c r="D150">
        <v>10</v>
      </c>
      <c r="E150">
        <v>81</v>
      </c>
      <c r="F150" t="s">
        <v>1077</v>
      </c>
      <c r="G150" t="s">
        <v>1076</v>
      </c>
    </row>
    <row r="151" spans="1:7" x14ac:dyDescent="0.25">
      <c r="A151" t="s">
        <v>265</v>
      </c>
      <c r="B151" t="s">
        <v>495</v>
      </c>
      <c r="C151">
        <v>3</v>
      </c>
      <c r="D151">
        <v>0</v>
      </c>
      <c r="E151">
        <v>3</v>
      </c>
      <c r="F151" t="s">
        <v>1077</v>
      </c>
      <c r="G151" t="s">
        <v>1076</v>
      </c>
    </row>
    <row r="152" spans="1:7" x14ac:dyDescent="0.25">
      <c r="A152" t="s">
        <v>265</v>
      </c>
      <c r="B152" t="s">
        <v>496</v>
      </c>
      <c r="C152">
        <v>2</v>
      </c>
      <c r="D152">
        <v>1</v>
      </c>
      <c r="E152">
        <v>3</v>
      </c>
      <c r="F152" t="s">
        <v>1079</v>
      </c>
      <c r="G152" t="s">
        <v>1076</v>
      </c>
    </row>
    <row r="153" spans="1:7" x14ac:dyDescent="0.25">
      <c r="A153" t="s">
        <v>266</v>
      </c>
      <c r="B153" t="s">
        <v>497</v>
      </c>
      <c r="C153">
        <v>5</v>
      </c>
      <c r="D153">
        <v>3</v>
      </c>
      <c r="E153">
        <v>8</v>
      </c>
      <c r="F153" t="s">
        <v>1075</v>
      </c>
      <c r="G153" t="s">
        <v>1076</v>
      </c>
    </row>
    <row r="154" spans="1:7" x14ac:dyDescent="0.25">
      <c r="A154" t="s">
        <v>266</v>
      </c>
      <c r="B154" t="s">
        <v>498</v>
      </c>
      <c r="C154">
        <v>2</v>
      </c>
      <c r="D154">
        <v>3</v>
      </c>
      <c r="E154">
        <v>5</v>
      </c>
      <c r="F154" t="s">
        <v>1075</v>
      </c>
      <c r="G154" t="s">
        <v>1076</v>
      </c>
    </row>
    <row r="155" spans="1:7" x14ac:dyDescent="0.25">
      <c r="A155" t="s">
        <v>266</v>
      </c>
      <c r="B155" t="s">
        <v>499</v>
      </c>
      <c r="C155">
        <v>5</v>
      </c>
      <c r="D155">
        <v>6</v>
      </c>
      <c r="E155">
        <v>11</v>
      </c>
      <c r="F155" t="s">
        <v>1075</v>
      </c>
      <c r="G155" t="s">
        <v>1076</v>
      </c>
    </row>
    <row r="156" spans="1:7" x14ac:dyDescent="0.25">
      <c r="A156" t="s">
        <v>266</v>
      </c>
      <c r="B156" t="s">
        <v>500</v>
      </c>
      <c r="C156">
        <v>1</v>
      </c>
      <c r="D156">
        <v>2</v>
      </c>
      <c r="E156">
        <v>3</v>
      </c>
      <c r="F156" t="s">
        <v>1075</v>
      </c>
      <c r="G156" t="s">
        <v>1076</v>
      </c>
    </row>
    <row r="157" spans="1:7" x14ac:dyDescent="0.25">
      <c r="A157" t="s">
        <v>266</v>
      </c>
      <c r="B157" t="s">
        <v>501</v>
      </c>
      <c r="C157">
        <v>2</v>
      </c>
      <c r="D157">
        <v>1</v>
      </c>
      <c r="E157">
        <v>3</v>
      </c>
      <c r="F157" t="s">
        <v>1075</v>
      </c>
      <c r="G157" t="s">
        <v>1076</v>
      </c>
    </row>
    <row r="158" spans="1:7" x14ac:dyDescent="0.25">
      <c r="A158" t="s">
        <v>266</v>
      </c>
      <c r="B158" t="s">
        <v>502</v>
      </c>
      <c r="C158">
        <v>1</v>
      </c>
      <c r="D158">
        <v>0</v>
      </c>
      <c r="E158">
        <v>1</v>
      </c>
      <c r="F158" t="s">
        <v>1075</v>
      </c>
      <c r="G158" t="s">
        <v>1076</v>
      </c>
    </row>
    <row r="159" spans="1:7" x14ac:dyDescent="0.25">
      <c r="A159" t="s">
        <v>266</v>
      </c>
      <c r="B159" t="s">
        <v>503</v>
      </c>
      <c r="C159">
        <v>2</v>
      </c>
      <c r="D159">
        <v>3</v>
      </c>
      <c r="E159">
        <v>5</v>
      </c>
      <c r="F159" t="s">
        <v>1075</v>
      </c>
      <c r="G159" t="s">
        <v>1076</v>
      </c>
    </row>
    <row r="160" spans="1:7" x14ac:dyDescent="0.25">
      <c r="A160" t="s">
        <v>266</v>
      </c>
      <c r="B160" t="s">
        <v>504</v>
      </c>
      <c r="C160">
        <v>3</v>
      </c>
      <c r="D160">
        <v>3</v>
      </c>
      <c r="E160">
        <v>6</v>
      </c>
      <c r="F160" t="s">
        <v>1075</v>
      </c>
      <c r="G160" t="s">
        <v>1076</v>
      </c>
    </row>
    <row r="161" spans="1:7" x14ac:dyDescent="0.25">
      <c r="A161" t="s">
        <v>266</v>
      </c>
      <c r="B161" t="s">
        <v>505</v>
      </c>
      <c r="C161">
        <v>3</v>
      </c>
      <c r="D161">
        <v>0</v>
      </c>
      <c r="E161">
        <v>3</v>
      </c>
      <c r="F161" t="s">
        <v>1075</v>
      </c>
      <c r="G161" t="s">
        <v>1076</v>
      </c>
    </row>
    <row r="162" spans="1:7" x14ac:dyDescent="0.25">
      <c r="A162" t="s">
        <v>266</v>
      </c>
      <c r="B162" t="s">
        <v>510</v>
      </c>
      <c r="C162">
        <v>3</v>
      </c>
      <c r="D162">
        <v>1</v>
      </c>
      <c r="E162">
        <v>4</v>
      </c>
      <c r="F162" t="s">
        <v>1075</v>
      </c>
      <c r="G162" t="s">
        <v>1076</v>
      </c>
    </row>
    <row r="163" spans="1:7" x14ac:dyDescent="0.25">
      <c r="A163" t="s">
        <v>266</v>
      </c>
      <c r="B163" t="s">
        <v>511</v>
      </c>
      <c r="C163">
        <v>1</v>
      </c>
      <c r="D163">
        <v>1</v>
      </c>
      <c r="E163">
        <v>2</v>
      </c>
      <c r="F163" t="s">
        <v>1075</v>
      </c>
      <c r="G163" t="s">
        <v>1076</v>
      </c>
    </row>
    <row r="164" spans="1:7" x14ac:dyDescent="0.25">
      <c r="A164" t="s">
        <v>266</v>
      </c>
      <c r="B164" t="s">
        <v>512</v>
      </c>
      <c r="C164">
        <v>2</v>
      </c>
      <c r="D164">
        <v>1</v>
      </c>
      <c r="E164">
        <v>3</v>
      </c>
      <c r="F164" t="s">
        <v>1075</v>
      </c>
      <c r="G164" t="s">
        <v>1076</v>
      </c>
    </row>
    <row r="165" spans="1:7" x14ac:dyDescent="0.25">
      <c r="A165" t="s">
        <v>266</v>
      </c>
      <c r="B165" t="s">
        <v>513</v>
      </c>
      <c r="C165">
        <v>6</v>
      </c>
      <c r="D165">
        <v>3</v>
      </c>
      <c r="E165">
        <v>9</v>
      </c>
      <c r="F165" t="s">
        <v>1075</v>
      </c>
      <c r="G165" t="s">
        <v>1076</v>
      </c>
    </row>
    <row r="166" spans="1:7" x14ac:dyDescent="0.25">
      <c r="A166" t="s">
        <v>266</v>
      </c>
      <c r="B166" t="s">
        <v>516</v>
      </c>
      <c r="C166">
        <v>6</v>
      </c>
      <c r="D166">
        <v>3</v>
      </c>
      <c r="E166">
        <v>9</v>
      </c>
      <c r="F166" t="s">
        <v>1075</v>
      </c>
      <c r="G166" t="s">
        <v>1076</v>
      </c>
    </row>
    <row r="167" spans="1:7" x14ac:dyDescent="0.25">
      <c r="A167" t="s">
        <v>266</v>
      </c>
      <c r="B167" t="s">
        <v>517</v>
      </c>
      <c r="C167">
        <v>1</v>
      </c>
      <c r="D167">
        <v>2</v>
      </c>
      <c r="E167">
        <v>3</v>
      </c>
      <c r="F167" t="s">
        <v>1075</v>
      </c>
      <c r="G167" t="s">
        <v>1076</v>
      </c>
    </row>
    <row r="168" spans="1:7" x14ac:dyDescent="0.25">
      <c r="A168" t="s">
        <v>266</v>
      </c>
      <c r="B168" t="s">
        <v>518</v>
      </c>
      <c r="C168">
        <v>2</v>
      </c>
      <c r="D168">
        <v>1</v>
      </c>
      <c r="E168">
        <v>3</v>
      </c>
      <c r="F168" t="s">
        <v>1075</v>
      </c>
      <c r="G168" t="s">
        <v>1076</v>
      </c>
    </row>
    <row r="169" spans="1:7" x14ac:dyDescent="0.25">
      <c r="A169" t="s">
        <v>266</v>
      </c>
      <c r="B169" t="s">
        <v>521</v>
      </c>
      <c r="C169">
        <v>2</v>
      </c>
      <c r="D169">
        <v>2</v>
      </c>
      <c r="E169">
        <v>4</v>
      </c>
      <c r="F169" t="s">
        <v>1075</v>
      </c>
      <c r="G169" t="s">
        <v>1076</v>
      </c>
    </row>
    <row r="170" spans="1:7" x14ac:dyDescent="0.25">
      <c r="A170" t="s">
        <v>248</v>
      </c>
      <c r="B170" t="s">
        <v>522</v>
      </c>
      <c r="C170">
        <v>154</v>
      </c>
      <c r="D170">
        <v>42</v>
      </c>
      <c r="E170">
        <v>196</v>
      </c>
      <c r="F170" t="s">
        <v>1077</v>
      </c>
      <c r="G170" t="s">
        <v>1076</v>
      </c>
    </row>
    <row r="171" spans="1:7" x14ac:dyDescent="0.25">
      <c r="A171" t="s">
        <v>248</v>
      </c>
      <c r="B171" t="s">
        <v>524</v>
      </c>
      <c r="C171">
        <v>6</v>
      </c>
      <c r="D171">
        <v>1</v>
      </c>
      <c r="E171">
        <v>7</v>
      </c>
      <c r="F171" t="s">
        <v>1077</v>
      </c>
      <c r="G171" t="s">
        <v>1076</v>
      </c>
    </row>
    <row r="172" spans="1:7" x14ac:dyDescent="0.25">
      <c r="A172" t="s">
        <v>248</v>
      </c>
      <c r="B172" t="s">
        <v>525</v>
      </c>
      <c r="C172">
        <v>24</v>
      </c>
      <c r="D172">
        <v>8</v>
      </c>
      <c r="E172">
        <v>32</v>
      </c>
      <c r="F172" t="s">
        <v>1077</v>
      </c>
      <c r="G172" t="s">
        <v>1076</v>
      </c>
    </row>
    <row r="173" spans="1:7" x14ac:dyDescent="0.25">
      <c r="A173" t="s">
        <v>248</v>
      </c>
      <c r="B173" t="s">
        <v>526</v>
      </c>
      <c r="C173">
        <v>6</v>
      </c>
      <c r="D173">
        <v>0</v>
      </c>
      <c r="E173">
        <v>6</v>
      </c>
      <c r="F173" t="s">
        <v>1077</v>
      </c>
      <c r="G173" t="s">
        <v>1076</v>
      </c>
    </row>
    <row r="174" spans="1:7" x14ac:dyDescent="0.25">
      <c r="A174" t="s">
        <v>248</v>
      </c>
      <c r="B174" t="s">
        <v>527</v>
      </c>
      <c r="C174">
        <v>3</v>
      </c>
      <c r="D174">
        <v>1</v>
      </c>
      <c r="E174">
        <v>4</v>
      </c>
      <c r="F174" t="s">
        <v>1077</v>
      </c>
      <c r="G174" t="s">
        <v>1076</v>
      </c>
    </row>
    <row r="175" spans="1:7" x14ac:dyDescent="0.25">
      <c r="A175" t="s">
        <v>248</v>
      </c>
      <c r="B175" t="s">
        <v>528</v>
      </c>
      <c r="C175">
        <v>6</v>
      </c>
      <c r="D175">
        <v>0</v>
      </c>
      <c r="E175">
        <v>6</v>
      </c>
      <c r="F175" t="s">
        <v>1077</v>
      </c>
      <c r="G175" t="s">
        <v>1076</v>
      </c>
    </row>
    <row r="176" spans="1:7" x14ac:dyDescent="0.25">
      <c r="A176" t="s">
        <v>535</v>
      </c>
      <c r="B176" t="s">
        <v>536</v>
      </c>
      <c r="C176">
        <v>133</v>
      </c>
      <c r="D176">
        <v>35</v>
      </c>
      <c r="E176">
        <v>169</v>
      </c>
      <c r="F176" t="s">
        <v>1079</v>
      </c>
      <c r="G176" t="s">
        <v>1076</v>
      </c>
    </row>
    <row r="177" spans="1:7" x14ac:dyDescent="0.25">
      <c r="A177" t="s">
        <v>535</v>
      </c>
      <c r="B177" t="s">
        <v>538</v>
      </c>
      <c r="C177">
        <v>24</v>
      </c>
      <c r="D177">
        <v>18</v>
      </c>
      <c r="E177">
        <v>43</v>
      </c>
      <c r="F177" t="s">
        <v>1079</v>
      </c>
      <c r="G177" t="s">
        <v>1076</v>
      </c>
    </row>
    <row r="178" spans="1:7" x14ac:dyDescent="0.25">
      <c r="A178" t="s">
        <v>535</v>
      </c>
      <c r="B178" t="s">
        <v>539</v>
      </c>
      <c r="C178">
        <v>3</v>
      </c>
      <c r="D178">
        <v>1</v>
      </c>
      <c r="E178">
        <v>4</v>
      </c>
      <c r="F178" t="s">
        <v>1079</v>
      </c>
      <c r="G178" t="s">
        <v>1076</v>
      </c>
    </row>
    <row r="179" spans="1:7" x14ac:dyDescent="0.25">
      <c r="A179" t="s">
        <v>543</v>
      </c>
      <c r="B179" t="s">
        <v>544</v>
      </c>
      <c r="C179">
        <v>24</v>
      </c>
      <c r="D179">
        <v>4</v>
      </c>
      <c r="E179">
        <v>29</v>
      </c>
      <c r="F179" t="s">
        <v>1077</v>
      </c>
      <c r="G179" t="s">
        <v>1076</v>
      </c>
    </row>
    <row r="180" spans="1:7" x14ac:dyDescent="0.25">
      <c r="A180" t="s">
        <v>543</v>
      </c>
      <c r="B180" t="s">
        <v>545</v>
      </c>
      <c r="C180">
        <v>3</v>
      </c>
      <c r="D180">
        <v>0</v>
      </c>
      <c r="E180">
        <v>3</v>
      </c>
      <c r="F180" t="s">
        <v>1075</v>
      </c>
      <c r="G180" t="s">
        <v>1076</v>
      </c>
    </row>
    <row r="181" spans="1:7" x14ac:dyDescent="0.25">
      <c r="A181" t="s">
        <v>543</v>
      </c>
      <c r="B181" t="s">
        <v>546</v>
      </c>
      <c r="C181">
        <v>2</v>
      </c>
      <c r="D181">
        <v>2</v>
      </c>
      <c r="E181">
        <v>4</v>
      </c>
      <c r="F181" t="s">
        <v>1075</v>
      </c>
      <c r="G181" t="s">
        <v>1076</v>
      </c>
    </row>
    <row r="182" spans="1:7" x14ac:dyDescent="0.25">
      <c r="A182" t="s">
        <v>543</v>
      </c>
      <c r="B182" t="s">
        <v>547</v>
      </c>
      <c r="C182">
        <v>1</v>
      </c>
      <c r="D182">
        <v>0</v>
      </c>
      <c r="E182">
        <v>1</v>
      </c>
      <c r="F182" t="s">
        <v>1075</v>
      </c>
      <c r="G182" t="s">
        <v>1076</v>
      </c>
    </row>
    <row r="183" spans="1:7" x14ac:dyDescent="0.25">
      <c r="A183" t="s">
        <v>543</v>
      </c>
      <c r="B183" t="s">
        <v>548</v>
      </c>
      <c r="C183">
        <v>1</v>
      </c>
      <c r="D183">
        <v>0</v>
      </c>
      <c r="E183">
        <v>1</v>
      </c>
      <c r="F183" t="s">
        <v>1075</v>
      </c>
      <c r="G183" t="s">
        <v>1076</v>
      </c>
    </row>
    <row r="184" spans="1:7" x14ac:dyDescent="0.25">
      <c r="A184" t="s">
        <v>543</v>
      </c>
      <c r="B184" t="s">
        <v>549</v>
      </c>
      <c r="C184">
        <v>3</v>
      </c>
      <c r="D184">
        <v>0</v>
      </c>
      <c r="E184">
        <v>3</v>
      </c>
      <c r="F184" t="s">
        <v>1075</v>
      </c>
      <c r="G184" t="s">
        <v>1076</v>
      </c>
    </row>
    <row r="185" spans="1:7" x14ac:dyDescent="0.25">
      <c r="A185" t="s">
        <v>543</v>
      </c>
      <c r="B185" t="s">
        <v>550</v>
      </c>
      <c r="C185">
        <v>1</v>
      </c>
      <c r="D185">
        <v>2</v>
      </c>
      <c r="E185">
        <v>3</v>
      </c>
      <c r="F185" t="s">
        <v>1077</v>
      </c>
      <c r="G185" t="s">
        <v>1076</v>
      </c>
    </row>
    <row r="186" spans="1:7" x14ac:dyDescent="0.25">
      <c r="A186" t="s">
        <v>543</v>
      </c>
      <c r="B186" t="s">
        <v>551</v>
      </c>
      <c r="C186">
        <v>2</v>
      </c>
      <c r="D186">
        <v>1</v>
      </c>
      <c r="E186">
        <v>3</v>
      </c>
      <c r="F186" t="s">
        <v>1075</v>
      </c>
      <c r="G186" t="s">
        <v>1076</v>
      </c>
    </row>
    <row r="187" spans="1:7" x14ac:dyDescent="0.25">
      <c r="A187" t="s">
        <v>543</v>
      </c>
      <c r="B187" t="s">
        <v>553</v>
      </c>
      <c r="C187">
        <v>4</v>
      </c>
      <c r="D187">
        <v>1</v>
      </c>
      <c r="E187">
        <v>5</v>
      </c>
      <c r="F187" t="s">
        <v>1075</v>
      </c>
      <c r="G187" t="s">
        <v>1076</v>
      </c>
    </row>
    <row r="188" spans="1:7" x14ac:dyDescent="0.25">
      <c r="A188" t="s">
        <v>543</v>
      </c>
      <c r="B188" t="s">
        <v>554</v>
      </c>
      <c r="C188">
        <v>1</v>
      </c>
      <c r="D188">
        <v>2</v>
      </c>
      <c r="E188">
        <v>3</v>
      </c>
      <c r="F188" t="s">
        <v>1075</v>
      </c>
      <c r="G188" t="s">
        <v>1076</v>
      </c>
    </row>
    <row r="189" spans="1:7" x14ac:dyDescent="0.25">
      <c r="A189" t="s">
        <v>543</v>
      </c>
      <c r="B189" t="s">
        <v>556</v>
      </c>
      <c r="C189">
        <v>1</v>
      </c>
      <c r="D189">
        <v>1</v>
      </c>
      <c r="E189">
        <v>2</v>
      </c>
      <c r="F189" t="s">
        <v>1075</v>
      </c>
      <c r="G189" t="s">
        <v>1076</v>
      </c>
    </row>
    <row r="190" spans="1:7" x14ac:dyDescent="0.25">
      <c r="A190" t="s">
        <v>543</v>
      </c>
      <c r="B190" t="s">
        <v>558</v>
      </c>
      <c r="C190">
        <v>16</v>
      </c>
      <c r="D190">
        <v>2</v>
      </c>
      <c r="E190">
        <v>18</v>
      </c>
      <c r="F190" t="s">
        <v>1075</v>
      </c>
      <c r="G190" t="s">
        <v>1076</v>
      </c>
    </row>
    <row r="191" spans="1:7" x14ac:dyDescent="0.25">
      <c r="A191" t="s">
        <v>543</v>
      </c>
      <c r="B191" t="s">
        <v>559</v>
      </c>
      <c r="C191">
        <v>10</v>
      </c>
      <c r="D191">
        <v>2</v>
      </c>
      <c r="E191">
        <v>12</v>
      </c>
      <c r="F191" t="s">
        <v>1077</v>
      </c>
      <c r="G191" t="s">
        <v>1076</v>
      </c>
    </row>
    <row r="192" spans="1:7" x14ac:dyDescent="0.25">
      <c r="A192" t="s">
        <v>543</v>
      </c>
      <c r="B192" t="s">
        <v>560</v>
      </c>
      <c r="C192">
        <v>6</v>
      </c>
      <c r="D192">
        <v>0</v>
      </c>
      <c r="E192">
        <v>6</v>
      </c>
      <c r="F192" t="s">
        <v>1077</v>
      </c>
      <c r="G192" t="s">
        <v>1076</v>
      </c>
    </row>
    <row r="193" spans="1:7" x14ac:dyDescent="0.25">
      <c r="A193" t="s">
        <v>543</v>
      </c>
      <c r="B193" t="s">
        <v>561</v>
      </c>
      <c r="C193">
        <v>3</v>
      </c>
      <c r="D193">
        <v>1</v>
      </c>
      <c r="E193">
        <v>4</v>
      </c>
      <c r="F193" t="s">
        <v>1077</v>
      </c>
      <c r="G193" t="s">
        <v>1076</v>
      </c>
    </row>
    <row r="194" spans="1:7" x14ac:dyDescent="0.25">
      <c r="A194" t="s">
        <v>543</v>
      </c>
      <c r="B194" t="s">
        <v>562</v>
      </c>
      <c r="C194">
        <v>0</v>
      </c>
      <c r="D194">
        <v>2</v>
      </c>
      <c r="E194">
        <v>2</v>
      </c>
      <c r="F194" t="s">
        <v>1079</v>
      </c>
      <c r="G194" t="s">
        <v>1078</v>
      </c>
    </row>
    <row r="195" spans="1:7" x14ac:dyDescent="0.25">
      <c r="A195" t="s">
        <v>543</v>
      </c>
      <c r="B195" t="s">
        <v>563</v>
      </c>
      <c r="C195">
        <v>2</v>
      </c>
      <c r="D195">
        <v>2</v>
      </c>
      <c r="E195">
        <v>4</v>
      </c>
      <c r="F195" t="s">
        <v>1075</v>
      </c>
      <c r="G195" t="s">
        <v>1076</v>
      </c>
    </row>
    <row r="196" spans="1:7" x14ac:dyDescent="0.25">
      <c r="A196" t="s">
        <v>543</v>
      </c>
      <c r="B196" t="s">
        <v>565</v>
      </c>
      <c r="C196">
        <v>6</v>
      </c>
      <c r="D196">
        <v>2</v>
      </c>
      <c r="E196">
        <v>8</v>
      </c>
      <c r="F196" t="s">
        <v>1075</v>
      </c>
      <c r="G196" t="s">
        <v>1076</v>
      </c>
    </row>
    <row r="197" spans="1:7" x14ac:dyDescent="0.25">
      <c r="A197" t="s">
        <v>268</v>
      </c>
      <c r="B197" t="s">
        <v>579</v>
      </c>
      <c r="C197">
        <v>11</v>
      </c>
      <c r="D197">
        <v>2</v>
      </c>
      <c r="E197">
        <v>13</v>
      </c>
      <c r="F197" t="s">
        <v>1075</v>
      </c>
      <c r="G197" t="s">
        <v>1076</v>
      </c>
    </row>
    <row r="198" spans="1:7" x14ac:dyDescent="0.25">
      <c r="A198" t="s">
        <v>268</v>
      </c>
      <c r="B198" t="s">
        <v>580</v>
      </c>
      <c r="C198">
        <v>7</v>
      </c>
      <c r="D198">
        <v>1</v>
      </c>
      <c r="E198">
        <v>8</v>
      </c>
      <c r="F198" t="s">
        <v>1075</v>
      </c>
      <c r="G198" t="s">
        <v>1076</v>
      </c>
    </row>
    <row r="199" spans="1:7" x14ac:dyDescent="0.25">
      <c r="A199" t="s">
        <v>268</v>
      </c>
      <c r="B199" t="s">
        <v>583</v>
      </c>
      <c r="C199">
        <v>7</v>
      </c>
      <c r="D199">
        <v>1</v>
      </c>
      <c r="E199">
        <v>8</v>
      </c>
      <c r="F199" t="s">
        <v>1077</v>
      </c>
      <c r="G199" t="s">
        <v>1076</v>
      </c>
    </row>
    <row r="200" spans="1:7" x14ac:dyDescent="0.25">
      <c r="A200" t="s">
        <v>268</v>
      </c>
      <c r="B200" t="s">
        <v>586</v>
      </c>
      <c r="C200">
        <v>6</v>
      </c>
      <c r="D200">
        <v>2</v>
      </c>
      <c r="E200">
        <v>8</v>
      </c>
      <c r="F200" t="s">
        <v>1075</v>
      </c>
      <c r="G200" t="s">
        <v>1076</v>
      </c>
    </row>
    <row r="201" spans="1:7" x14ac:dyDescent="0.25">
      <c r="A201" t="s">
        <v>268</v>
      </c>
      <c r="B201" t="s">
        <v>587</v>
      </c>
      <c r="C201">
        <v>12</v>
      </c>
      <c r="D201">
        <v>3</v>
      </c>
      <c r="E201">
        <v>15</v>
      </c>
      <c r="F201" t="s">
        <v>1077</v>
      </c>
      <c r="G201" t="s">
        <v>1076</v>
      </c>
    </row>
    <row r="202" spans="1:7" x14ac:dyDescent="0.25">
      <c r="A202" t="s">
        <v>268</v>
      </c>
      <c r="B202" t="s">
        <v>593</v>
      </c>
      <c r="C202">
        <v>8</v>
      </c>
      <c r="D202">
        <v>5</v>
      </c>
      <c r="E202">
        <v>13</v>
      </c>
      <c r="F202" t="s">
        <v>1075</v>
      </c>
      <c r="G202" t="s">
        <v>1076</v>
      </c>
    </row>
    <row r="203" spans="1:7" x14ac:dyDescent="0.25">
      <c r="A203" t="s">
        <v>268</v>
      </c>
      <c r="B203" t="s">
        <v>594</v>
      </c>
      <c r="C203">
        <v>5</v>
      </c>
      <c r="D203">
        <v>4</v>
      </c>
      <c r="E203">
        <v>9</v>
      </c>
      <c r="F203" t="s">
        <v>1077</v>
      </c>
      <c r="G203" t="s">
        <v>1076</v>
      </c>
    </row>
    <row r="204" spans="1:7" x14ac:dyDescent="0.25">
      <c r="A204" t="s">
        <v>268</v>
      </c>
      <c r="B204" t="s">
        <v>596</v>
      </c>
      <c r="C204">
        <v>21</v>
      </c>
      <c r="D204">
        <v>1</v>
      </c>
      <c r="E204">
        <v>23</v>
      </c>
      <c r="F204" t="s">
        <v>1077</v>
      </c>
      <c r="G204" t="s">
        <v>1076</v>
      </c>
    </row>
    <row r="205" spans="1:7" x14ac:dyDescent="0.25">
      <c r="A205" t="s">
        <v>256</v>
      </c>
      <c r="B205" t="s">
        <v>600</v>
      </c>
      <c r="C205">
        <v>25</v>
      </c>
      <c r="D205">
        <v>2</v>
      </c>
      <c r="E205">
        <v>27</v>
      </c>
      <c r="F205" t="s">
        <v>1077</v>
      </c>
      <c r="G205" t="s">
        <v>1076</v>
      </c>
    </row>
    <row r="206" spans="1:7" x14ac:dyDescent="0.25">
      <c r="A206" t="s">
        <v>256</v>
      </c>
      <c r="B206" t="s">
        <v>601</v>
      </c>
      <c r="C206">
        <v>3</v>
      </c>
      <c r="D206">
        <v>0</v>
      </c>
      <c r="E206">
        <v>3</v>
      </c>
      <c r="F206" t="s">
        <v>1079</v>
      </c>
      <c r="G206" t="s">
        <v>1076</v>
      </c>
    </row>
    <row r="207" spans="1:7" x14ac:dyDescent="0.25">
      <c r="A207" t="s">
        <v>256</v>
      </c>
      <c r="B207" t="s">
        <v>602</v>
      </c>
      <c r="C207">
        <v>19</v>
      </c>
      <c r="D207">
        <v>1</v>
      </c>
      <c r="E207">
        <v>20</v>
      </c>
      <c r="F207" t="s">
        <v>1077</v>
      </c>
      <c r="G207" t="s">
        <v>1076</v>
      </c>
    </row>
    <row r="208" spans="1:7" x14ac:dyDescent="0.25">
      <c r="A208" t="s">
        <v>603</v>
      </c>
      <c r="B208" t="s">
        <v>604</v>
      </c>
      <c r="C208">
        <v>10</v>
      </c>
      <c r="D208">
        <v>3</v>
      </c>
      <c r="E208">
        <v>13</v>
      </c>
      <c r="F208" t="s">
        <v>1077</v>
      </c>
      <c r="G208" t="s">
        <v>1076</v>
      </c>
    </row>
    <row r="209" spans="1:7" x14ac:dyDescent="0.25">
      <c r="A209" t="s">
        <v>269</v>
      </c>
      <c r="B209" t="s">
        <v>607</v>
      </c>
      <c r="C209">
        <v>3</v>
      </c>
      <c r="D209">
        <v>0</v>
      </c>
      <c r="E209">
        <v>3</v>
      </c>
      <c r="F209" t="s">
        <v>1075</v>
      </c>
      <c r="G209" t="s">
        <v>1076</v>
      </c>
    </row>
    <row r="210" spans="1:7" x14ac:dyDescent="0.25">
      <c r="A210" t="s">
        <v>269</v>
      </c>
      <c r="B210" t="s">
        <v>608</v>
      </c>
      <c r="C210">
        <v>2</v>
      </c>
      <c r="D210">
        <v>2</v>
      </c>
      <c r="E210">
        <v>4</v>
      </c>
      <c r="F210" t="s">
        <v>1075</v>
      </c>
      <c r="G210" t="s">
        <v>1076</v>
      </c>
    </row>
    <row r="211" spans="1:7" x14ac:dyDescent="0.25">
      <c r="A211" t="s">
        <v>269</v>
      </c>
      <c r="B211" t="s">
        <v>610</v>
      </c>
      <c r="C211">
        <v>6</v>
      </c>
      <c r="D211">
        <v>0</v>
      </c>
      <c r="E211">
        <v>6</v>
      </c>
      <c r="F211" t="s">
        <v>1075</v>
      </c>
      <c r="G211" t="s">
        <v>1076</v>
      </c>
    </row>
    <row r="212" spans="1:7" x14ac:dyDescent="0.25">
      <c r="A212" t="s">
        <v>269</v>
      </c>
      <c r="B212" t="s">
        <v>611</v>
      </c>
      <c r="C212">
        <v>3</v>
      </c>
      <c r="D212">
        <v>0</v>
      </c>
      <c r="E212">
        <v>4</v>
      </c>
      <c r="F212" t="s">
        <v>1075</v>
      </c>
      <c r="G212" t="s">
        <v>1076</v>
      </c>
    </row>
    <row r="213" spans="1:7" x14ac:dyDescent="0.25">
      <c r="A213" t="s">
        <v>269</v>
      </c>
      <c r="B213" t="s">
        <v>612</v>
      </c>
      <c r="C213">
        <v>6</v>
      </c>
      <c r="D213">
        <v>0</v>
      </c>
      <c r="E213">
        <v>6</v>
      </c>
      <c r="F213" t="s">
        <v>1075</v>
      </c>
      <c r="G213" t="s">
        <v>1076</v>
      </c>
    </row>
    <row r="214" spans="1:7" x14ac:dyDescent="0.25">
      <c r="A214" t="s">
        <v>269</v>
      </c>
      <c r="B214" t="s">
        <v>613</v>
      </c>
      <c r="C214">
        <v>3</v>
      </c>
      <c r="D214">
        <v>1</v>
      </c>
      <c r="E214">
        <v>4</v>
      </c>
      <c r="F214" t="s">
        <v>1075</v>
      </c>
      <c r="G214" t="s">
        <v>1076</v>
      </c>
    </row>
    <row r="215" spans="1:7" x14ac:dyDescent="0.25">
      <c r="A215" t="s">
        <v>269</v>
      </c>
      <c r="B215" t="s">
        <v>615</v>
      </c>
      <c r="C215">
        <v>0</v>
      </c>
      <c r="D215">
        <v>2</v>
      </c>
      <c r="E215">
        <v>2</v>
      </c>
      <c r="F215" t="s">
        <v>1075</v>
      </c>
      <c r="G215" t="s">
        <v>1078</v>
      </c>
    </row>
    <row r="216" spans="1:7" x14ac:dyDescent="0.25">
      <c r="A216" t="s">
        <v>269</v>
      </c>
      <c r="B216" t="s">
        <v>616</v>
      </c>
      <c r="C216">
        <v>5</v>
      </c>
      <c r="D216">
        <v>1</v>
      </c>
      <c r="E216">
        <v>6</v>
      </c>
      <c r="F216" t="s">
        <v>1075</v>
      </c>
      <c r="G216" t="s">
        <v>1076</v>
      </c>
    </row>
    <row r="217" spans="1:7" x14ac:dyDescent="0.25">
      <c r="A217" t="s">
        <v>257</v>
      </c>
      <c r="B217" t="s">
        <v>620</v>
      </c>
      <c r="C217">
        <v>2</v>
      </c>
      <c r="D217">
        <v>1</v>
      </c>
      <c r="E217">
        <v>3</v>
      </c>
      <c r="F217" t="s">
        <v>1079</v>
      </c>
      <c r="G217" t="s">
        <v>1076</v>
      </c>
    </row>
    <row r="218" spans="1:7" x14ac:dyDescent="0.25">
      <c r="A218" t="s">
        <v>257</v>
      </c>
      <c r="B218" t="s">
        <v>621</v>
      </c>
      <c r="C218">
        <v>275</v>
      </c>
      <c r="D218">
        <v>48</v>
      </c>
      <c r="E218">
        <v>331</v>
      </c>
      <c r="F218" t="s">
        <v>1077</v>
      </c>
      <c r="G218" t="s">
        <v>1076</v>
      </c>
    </row>
    <row r="219" spans="1:7" x14ac:dyDescent="0.25">
      <c r="A219" t="s">
        <v>257</v>
      </c>
      <c r="B219" t="s">
        <v>622</v>
      </c>
      <c r="C219">
        <v>41</v>
      </c>
      <c r="D219">
        <v>4</v>
      </c>
      <c r="E219">
        <v>46</v>
      </c>
      <c r="F219" t="s">
        <v>1079</v>
      </c>
      <c r="G219" t="s">
        <v>1076</v>
      </c>
    </row>
    <row r="220" spans="1:7" x14ac:dyDescent="0.25">
      <c r="A220" t="s">
        <v>257</v>
      </c>
      <c r="B220" t="s">
        <v>623</v>
      </c>
      <c r="C220">
        <v>73</v>
      </c>
      <c r="D220">
        <v>9</v>
      </c>
      <c r="E220">
        <v>82</v>
      </c>
      <c r="F220" t="s">
        <v>1077</v>
      </c>
      <c r="G220" t="s">
        <v>1076</v>
      </c>
    </row>
    <row r="221" spans="1:7" x14ac:dyDescent="0.25">
      <c r="A221" t="s">
        <v>257</v>
      </c>
      <c r="B221" t="s">
        <v>624</v>
      </c>
      <c r="C221">
        <v>165</v>
      </c>
      <c r="D221">
        <v>22</v>
      </c>
      <c r="E221">
        <v>187</v>
      </c>
      <c r="F221" t="s">
        <v>1077</v>
      </c>
      <c r="G221" t="s">
        <v>1076</v>
      </c>
    </row>
    <row r="222" spans="1:7" x14ac:dyDescent="0.25">
      <c r="A222" t="s">
        <v>257</v>
      </c>
      <c r="B222" t="s">
        <v>625</v>
      </c>
      <c r="C222">
        <v>1</v>
      </c>
      <c r="D222">
        <v>1</v>
      </c>
      <c r="E222">
        <v>2</v>
      </c>
      <c r="F222" t="s">
        <v>1079</v>
      </c>
      <c r="G222" t="s">
        <v>1076</v>
      </c>
    </row>
    <row r="223" spans="1:7" x14ac:dyDescent="0.25">
      <c r="A223" t="s">
        <v>257</v>
      </c>
      <c r="B223" t="s">
        <v>626</v>
      </c>
      <c r="C223">
        <v>1</v>
      </c>
      <c r="D223">
        <v>1</v>
      </c>
      <c r="E223">
        <v>2</v>
      </c>
      <c r="F223" t="s">
        <v>1079</v>
      </c>
      <c r="G223" t="s">
        <v>1076</v>
      </c>
    </row>
    <row r="224" spans="1:7" x14ac:dyDescent="0.25">
      <c r="A224" t="s">
        <v>257</v>
      </c>
      <c r="B224" t="s">
        <v>628</v>
      </c>
      <c r="C224">
        <v>1</v>
      </c>
      <c r="D224">
        <v>1</v>
      </c>
      <c r="E224">
        <v>2</v>
      </c>
      <c r="F224" t="s">
        <v>1077</v>
      </c>
      <c r="G224" t="s">
        <v>1076</v>
      </c>
    </row>
    <row r="225" spans="1:7" x14ac:dyDescent="0.25">
      <c r="A225" t="s">
        <v>257</v>
      </c>
      <c r="B225" t="s">
        <v>629</v>
      </c>
      <c r="C225">
        <v>1</v>
      </c>
      <c r="D225">
        <v>1</v>
      </c>
      <c r="E225">
        <v>2</v>
      </c>
      <c r="F225" t="s">
        <v>1079</v>
      </c>
      <c r="G225" t="s">
        <v>1076</v>
      </c>
    </row>
    <row r="226" spans="1:7" x14ac:dyDescent="0.25">
      <c r="A226" t="s">
        <v>257</v>
      </c>
      <c r="B226" t="s">
        <v>630</v>
      </c>
      <c r="C226">
        <v>1</v>
      </c>
      <c r="D226">
        <v>1</v>
      </c>
      <c r="E226">
        <v>2</v>
      </c>
      <c r="F226" t="s">
        <v>1079</v>
      </c>
      <c r="G226" t="s">
        <v>1076</v>
      </c>
    </row>
    <row r="227" spans="1:7" x14ac:dyDescent="0.25">
      <c r="A227" t="s">
        <v>257</v>
      </c>
      <c r="B227" t="s">
        <v>631</v>
      </c>
      <c r="C227">
        <v>2</v>
      </c>
      <c r="D227">
        <v>1</v>
      </c>
      <c r="E227">
        <v>3</v>
      </c>
      <c r="F227" t="s">
        <v>1079</v>
      </c>
      <c r="G227" t="s">
        <v>1076</v>
      </c>
    </row>
    <row r="228" spans="1:7" x14ac:dyDescent="0.25">
      <c r="A228" t="s">
        <v>257</v>
      </c>
      <c r="B228" t="s">
        <v>632</v>
      </c>
      <c r="C228">
        <v>2</v>
      </c>
      <c r="D228">
        <v>1</v>
      </c>
      <c r="E228">
        <v>3</v>
      </c>
      <c r="F228" t="s">
        <v>1079</v>
      </c>
      <c r="G228" t="s">
        <v>1076</v>
      </c>
    </row>
    <row r="229" spans="1:7" x14ac:dyDescent="0.25">
      <c r="A229" t="s">
        <v>257</v>
      </c>
      <c r="B229" t="s">
        <v>633</v>
      </c>
      <c r="C229">
        <v>2</v>
      </c>
      <c r="D229">
        <v>1</v>
      </c>
      <c r="E229">
        <v>3</v>
      </c>
      <c r="F229" t="s">
        <v>1079</v>
      </c>
      <c r="G229" t="s">
        <v>1076</v>
      </c>
    </row>
    <row r="230" spans="1:7" x14ac:dyDescent="0.25">
      <c r="A230" t="s">
        <v>257</v>
      </c>
      <c r="B230" t="s">
        <v>634</v>
      </c>
      <c r="C230">
        <v>1</v>
      </c>
      <c r="D230">
        <v>1</v>
      </c>
      <c r="E230">
        <v>2</v>
      </c>
      <c r="F230" t="s">
        <v>1079</v>
      </c>
      <c r="G230" t="s">
        <v>1076</v>
      </c>
    </row>
    <row r="231" spans="1:7" x14ac:dyDescent="0.25">
      <c r="A231" t="s">
        <v>257</v>
      </c>
      <c r="B231" t="s">
        <v>635</v>
      </c>
      <c r="C231">
        <v>1</v>
      </c>
      <c r="D231">
        <v>2</v>
      </c>
      <c r="E231">
        <v>3</v>
      </c>
      <c r="F231" t="s">
        <v>1079</v>
      </c>
      <c r="G231" t="s">
        <v>1076</v>
      </c>
    </row>
    <row r="232" spans="1:7" x14ac:dyDescent="0.25">
      <c r="A232" t="s">
        <v>257</v>
      </c>
      <c r="B232" t="s">
        <v>636</v>
      </c>
      <c r="C232">
        <v>2</v>
      </c>
      <c r="D232">
        <v>1</v>
      </c>
      <c r="E232">
        <v>3</v>
      </c>
      <c r="F232" t="s">
        <v>1079</v>
      </c>
      <c r="G232" t="s">
        <v>1076</v>
      </c>
    </row>
    <row r="233" spans="1:7" x14ac:dyDescent="0.25">
      <c r="A233" t="s">
        <v>257</v>
      </c>
      <c r="B233" t="s">
        <v>637</v>
      </c>
      <c r="C233">
        <v>2</v>
      </c>
      <c r="D233">
        <v>1</v>
      </c>
      <c r="E233">
        <v>3</v>
      </c>
      <c r="F233" t="s">
        <v>1079</v>
      </c>
      <c r="G233" t="s">
        <v>1076</v>
      </c>
    </row>
    <row r="234" spans="1:7" x14ac:dyDescent="0.25">
      <c r="A234" t="s">
        <v>669</v>
      </c>
      <c r="B234" t="s">
        <v>670</v>
      </c>
      <c r="C234">
        <v>31</v>
      </c>
      <c r="D234">
        <v>16</v>
      </c>
      <c r="E234">
        <v>50</v>
      </c>
      <c r="F234" t="s">
        <v>1077</v>
      </c>
      <c r="G234" t="s">
        <v>1076</v>
      </c>
    </row>
    <row r="235" spans="1:7" x14ac:dyDescent="0.25">
      <c r="A235" t="s">
        <v>669</v>
      </c>
      <c r="B235" t="s">
        <v>671</v>
      </c>
      <c r="C235">
        <v>11</v>
      </c>
      <c r="D235">
        <v>1</v>
      </c>
      <c r="E235">
        <v>12</v>
      </c>
      <c r="F235" t="s">
        <v>1077</v>
      </c>
      <c r="G235" t="s">
        <v>1076</v>
      </c>
    </row>
    <row r="236" spans="1:7" x14ac:dyDescent="0.25">
      <c r="A236" t="s">
        <v>669</v>
      </c>
      <c r="B236" t="s">
        <v>672</v>
      </c>
      <c r="C236">
        <v>2</v>
      </c>
      <c r="D236">
        <v>2</v>
      </c>
      <c r="E236">
        <v>4</v>
      </c>
      <c r="F236" t="s">
        <v>1077</v>
      </c>
      <c r="G236" t="s">
        <v>1076</v>
      </c>
    </row>
    <row r="237" spans="1:7" x14ac:dyDescent="0.25">
      <c r="A237" t="s">
        <v>669</v>
      </c>
      <c r="B237" t="s">
        <v>673</v>
      </c>
      <c r="C237">
        <v>1</v>
      </c>
      <c r="D237">
        <v>2</v>
      </c>
      <c r="E237">
        <v>3</v>
      </c>
      <c r="F237" t="s">
        <v>1079</v>
      </c>
      <c r="G237" t="s">
        <v>1076</v>
      </c>
    </row>
    <row r="238" spans="1:7" x14ac:dyDescent="0.25">
      <c r="A238" t="s">
        <v>669</v>
      </c>
      <c r="B238" t="s">
        <v>674</v>
      </c>
      <c r="C238">
        <v>3</v>
      </c>
      <c r="D238">
        <v>2</v>
      </c>
      <c r="E238">
        <v>5</v>
      </c>
      <c r="F238" t="s">
        <v>1077</v>
      </c>
      <c r="G238" t="s">
        <v>1076</v>
      </c>
    </row>
    <row r="239" spans="1:7" x14ac:dyDescent="0.25">
      <c r="A239" t="s">
        <v>669</v>
      </c>
      <c r="B239" t="s">
        <v>675</v>
      </c>
      <c r="C239">
        <v>4</v>
      </c>
      <c r="D239">
        <v>2</v>
      </c>
      <c r="E239">
        <v>6</v>
      </c>
      <c r="F239" t="s">
        <v>1077</v>
      </c>
      <c r="G239" t="s">
        <v>1076</v>
      </c>
    </row>
    <row r="240" spans="1:7" x14ac:dyDescent="0.25">
      <c r="A240" t="s">
        <v>669</v>
      </c>
      <c r="B240" t="s">
        <v>676</v>
      </c>
      <c r="C240">
        <v>4</v>
      </c>
      <c r="D240">
        <v>1</v>
      </c>
      <c r="E240">
        <v>5</v>
      </c>
      <c r="F240" t="s">
        <v>1077</v>
      </c>
      <c r="G240" t="s">
        <v>1076</v>
      </c>
    </row>
    <row r="241" spans="1:7" x14ac:dyDescent="0.25">
      <c r="A241" t="s">
        <v>669</v>
      </c>
      <c r="B241" t="s">
        <v>677</v>
      </c>
      <c r="C241">
        <v>7</v>
      </c>
      <c r="D241">
        <v>2</v>
      </c>
      <c r="E241">
        <v>9</v>
      </c>
      <c r="F241" t="s">
        <v>1077</v>
      </c>
      <c r="G241" t="s">
        <v>1076</v>
      </c>
    </row>
    <row r="242" spans="1:7" x14ac:dyDescent="0.25">
      <c r="A242" t="s">
        <v>669</v>
      </c>
      <c r="B242" t="s">
        <v>678</v>
      </c>
      <c r="C242">
        <v>10</v>
      </c>
      <c r="D242">
        <v>4</v>
      </c>
      <c r="E242">
        <v>16</v>
      </c>
      <c r="F242" t="s">
        <v>1077</v>
      </c>
      <c r="G242" t="s">
        <v>1076</v>
      </c>
    </row>
    <row r="243" spans="1:7" x14ac:dyDescent="0.25">
      <c r="A243" t="s">
        <v>681</v>
      </c>
      <c r="B243" t="s">
        <v>682</v>
      </c>
      <c r="C243">
        <v>3</v>
      </c>
      <c r="D243">
        <v>0</v>
      </c>
      <c r="E243">
        <v>3</v>
      </c>
      <c r="F243" t="s">
        <v>1079</v>
      </c>
      <c r="G243" t="s">
        <v>1076</v>
      </c>
    </row>
    <row r="244" spans="1:7" x14ac:dyDescent="0.25">
      <c r="A244" t="s">
        <v>681</v>
      </c>
      <c r="B244" t="s">
        <v>683</v>
      </c>
      <c r="C244">
        <v>6</v>
      </c>
      <c r="D244">
        <v>0</v>
      </c>
      <c r="E244">
        <v>6</v>
      </c>
      <c r="F244" t="s">
        <v>1077</v>
      </c>
      <c r="G244" t="s">
        <v>1076</v>
      </c>
    </row>
    <row r="245" spans="1:7" x14ac:dyDescent="0.25">
      <c r="A245" t="s">
        <v>275</v>
      </c>
      <c r="B245" t="s">
        <v>684</v>
      </c>
      <c r="C245">
        <v>16</v>
      </c>
      <c r="D245">
        <v>13</v>
      </c>
      <c r="E245">
        <v>29</v>
      </c>
      <c r="F245" t="s">
        <v>1077</v>
      </c>
      <c r="G245" t="s">
        <v>1076</v>
      </c>
    </row>
    <row r="246" spans="1:7" x14ac:dyDescent="0.25">
      <c r="A246" t="s">
        <v>275</v>
      </c>
      <c r="B246" t="s">
        <v>685</v>
      </c>
      <c r="C246">
        <v>6</v>
      </c>
      <c r="D246">
        <v>2</v>
      </c>
      <c r="E246">
        <v>8</v>
      </c>
      <c r="F246" t="s">
        <v>1079</v>
      </c>
      <c r="G246" t="s">
        <v>1076</v>
      </c>
    </row>
    <row r="247" spans="1:7" x14ac:dyDescent="0.25">
      <c r="A247" t="s">
        <v>275</v>
      </c>
      <c r="B247" t="s">
        <v>686</v>
      </c>
      <c r="C247">
        <v>3</v>
      </c>
      <c r="D247">
        <v>1</v>
      </c>
      <c r="E247">
        <v>4</v>
      </c>
      <c r="F247" t="s">
        <v>1079</v>
      </c>
      <c r="G247" t="s">
        <v>1076</v>
      </c>
    </row>
    <row r="248" spans="1:7" x14ac:dyDescent="0.25">
      <c r="A248" t="s">
        <v>275</v>
      </c>
      <c r="B248" t="s">
        <v>687</v>
      </c>
      <c r="C248">
        <v>0</v>
      </c>
      <c r="D248">
        <v>2</v>
      </c>
      <c r="E248">
        <v>2</v>
      </c>
      <c r="F248" t="s">
        <v>1077</v>
      </c>
      <c r="G248" t="s">
        <v>1078</v>
      </c>
    </row>
    <row r="249" spans="1:7" x14ac:dyDescent="0.25">
      <c r="A249" t="s">
        <v>688</v>
      </c>
      <c r="B249" t="s">
        <v>689</v>
      </c>
      <c r="C249">
        <v>25</v>
      </c>
      <c r="D249">
        <v>2</v>
      </c>
      <c r="E249">
        <v>27</v>
      </c>
      <c r="F249" t="s">
        <v>1077</v>
      </c>
      <c r="G249" t="s">
        <v>1076</v>
      </c>
    </row>
    <row r="250" spans="1:7" x14ac:dyDescent="0.25">
      <c r="A250" t="s">
        <v>688</v>
      </c>
      <c r="B250" t="s">
        <v>691</v>
      </c>
      <c r="C250">
        <v>28</v>
      </c>
      <c r="D250">
        <v>1</v>
      </c>
      <c r="E250">
        <v>29</v>
      </c>
      <c r="F250" t="s">
        <v>1077</v>
      </c>
      <c r="G250" t="s">
        <v>1076</v>
      </c>
    </row>
    <row r="251" spans="1:7" x14ac:dyDescent="0.25">
      <c r="A251" t="s">
        <v>688</v>
      </c>
      <c r="B251" t="s">
        <v>692</v>
      </c>
      <c r="C251">
        <v>3</v>
      </c>
      <c r="D251">
        <v>0</v>
      </c>
      <c r="E251">
        <v>3</v>
      </c>
      <c r="F251" t="s">
        <v>1079</v>
      </c>
      <c r="G251" t="s">
        <v>1076</v>
      </c>
    </row>
    <row r="252" spans="1:7" x14ac:dyDescent="0.25">
      <c r="A252" t="s">
        <v>694</v>
      </c>
      <c r="B252" t="s">
        <v>695</v>
      </c>
      <c r="C252">
        <v>9</v>
      </c>
      <c r="D252">
        <v>1</v>
      </c>
      <c r="E252">
        <v>10</v>
      </c>
      <c r="F252" t="s">
        <v>1077</v>
      </c>
      <c r="G252" t="s">
        <v>1076</v>
      </c>
    </row>
    <row r="253" spans="1:7" x14ac:dyDescent="0.25">
      <c r="A253" t="s">
        <v>694</v>
      </c>
      <c r="B253" t="s">
        <v>696</v>
      </c>
      <c r="C253">
        <v>42</v>
      </c>
      <c r="D253">
        <v>18</v>
      </c>
      <c r="E253">
        <v>60</v>
      </c>
      <c r="F253" t="s">
        <v>1075</v>
      </c>
      <c r="G253" t="s">
        <v>1076</v>
      </c>
    </row>
    <row r="254" spans="1:7" x14ac:dyDescent="0.25">
      <c r="A254" t="s">
        <v>694</v>
      </c>
      <c r="B254" t="s">
        <v>697</v>
      </c>
      <c r="C254">
        <v>4</v>
      </c>
      <c r="D254">
        <v>4</v>
      </c>
      <c r="E254">
        <v>8</v>
      </c>
      <c r="F254" t="s">
        <v>1077</v>
      </c>
      <c r="G254" t="s">
        <v>1076</v>
      </c>
    </row>
    <row r="255" spans="1:7" x14ac:dyDescent="0.25">
      <c r="A255" t="s">
        <v>694</v>
      </c>
      <c r="B255" t="s">
        <v>698</v>
      </c>
      <c r="C255">
        <v>8</v>
      </c>
      <c r="D255">
        <v>2</v>
      </c>
      <c r="E255">
        <v>10</v>
      </c>
      <c r="F255" t="s">
        <v>1079</v>
      </c>
      <c r="G255" t="s">
        <v>1076</v>
      </c>
    </row>
    <row r="256" spans="1:7" x14ac:dyDescent="0.25">
      <c r="A256" t="s">
        <v>249</v>
      </c>
      <c r="B256" t="s">
        <v>700</v>
      </c>
      <c r="C256">
        <v>12</v>
      </c>
      <c r="D256">
        <v>1</v>
      </c>
      <c r="E256">
        <v>13</v>
      </c>
      <c r="F256" t="s">
        <v>1077</v>
      </c>
      <c r="G256" t="s">
        <v>1076</v>
      </c>
    </row>
    <row r="257" spans="1:7" x14ac:dyDescent="0.25">
      <c r="A257" t="s">
        <v>249</v>
      </c>
      <c r="B257" t="s">
        <v>701</v>
      </c>
      <c r="C257">
        <v>87</v>
      </c>
      <c r="D257">
        <v>17</v>
      </c>
      <c r="E257">
        <v>104</v>
      </c>
      <c r="F257" t="s">
        <v>1077</v>
      </c>
      <c r="G257" t="s">
        <v>1076</v>
      </c>
    </row>
    <row r="258" spans="1:7" x14ac:dyDescent="0.25">
      <c r="A258" t="s">
        <v>249</v>
      </c>
      <c r="B258" t="s">
        <v>702</v>
      </c>
      <c r="C258">
        <v>73</v>
      </c>
      <c r="D258">
        <v>12</v>
      </c>
      <c r="E258">
        <v>85</v>
      </c>
      <c r="F258" t="s">
        <v>1077</v>
      </c>
      <c r="G258" t="s">
        <v>1076</v>
      </c>
    </row>
    <row r="259" spans="1:7" x14ac:dyDescent="0.25">
      <c r="A259" t="s">
        <v>249</v>
      </c>
      <c r="B259" t="s">
        <v>703</v>
      </c>
      <c r="C259">
        <v>11</v>
      </c>
      <c r="D259">
        <v>1</v>
      </c>
      <c r="E259">
        <v>12</v>
      </c>
      <c r="F259" t="s">
        <v>1077</v>
      </c>
      <c r="G259" t="s">
        <v>1076</v>
      </c>
    </row>
    <row r="260" spans="1:7" x14ac:dyDescent="0.25">
      <c r="A260" t="s">
        <v>249</v>
      </c>
      <c r="B260" t="s">
        <v>704</v>
      </c>
      <c r="C260">
        <v>3</v>
      </c>
      <c r="D260">
        <v>2</v>
      </c>
      <c r="E260">
        <v>5</v>
      </c>
      <c r="F260" t="s">
        <v>1077</v>
      </c>
      <c r="G260" t="s">
        <v>1076</v>
      </c>
    </row>
    <row r="261" spans="1:7" x14ac:dyDescent="0.25">
      <c r="A261" t="s">
        <v>249</v>
      </c>
      <c r="B261" t="s">
        <v>705</v>
      </c>
      <c r="C261">
        <v>1</v>
      </c>
      <c r="D261">
        <v>3</v>
      </c>
      <c r="E261">
        <v>4</v>
      </c>
      <c r="F261" t="s">
        <v>1077</v>
      </c>
      <c r="G261" t="s">
        <v>1076</v>
      </c>
    </row>
    <row r="262" spans="1:7" x14ac:dyDescent="0.25">
      <c r="A262" t="s">
        <v>249</v>
      </c>
      <c r="B262" t="s">
        <v>706</v>
      </c>
      <c r="C262">
        <v>6</v>
      </c>
      <c r="D262">
        <v>0</v>
      </c>
      <c r="E262">
        <v>6</v>
      </c>
      <c r="F262" t="s">
        <v>1079</v>
      </c>
      <c r="G262" t="s">
        <v>1076</v>
      </c>
    </row>
    <row r="263" spans="1:7" x14ac:dyDescent="0.25">
      <c r="A263" t="s">
        <v>249</v>
      </c>
      <c r="B263" t="s">
        <v>707</v>
      </c>
      <c r="C263">
        <v>3</v>
      </c>
      <c r="D263">
        <v>0</v>
      </c>
      <c r="E263">
        <v>3</v>
      </c>
      <c r="F263" t="s">
        <v>1077</v>
      </c>
      <c r="G263" t="s">
        <v>1076</v>
      </c>
    </row>
    <row r="264" spans="1:7" x14ac:dyDescent="0.25">
      <c r="A264" t="s">
        <v>249</v>
      </c>
      <c r="B264" t="s">
        <v>708</v>
      </c>
      <c r="C264">
        <v>3</v>
      </c>
      <c r="D264">
        <v>0</v>
      </c>
      <c r="E264">
        <v>3</v>
      </c>
      <c r="F264" t="s">
        <v>1077</v>
      </c>
      <c r="G264" t="s">
        <v>1076</v>
      </c>
    </row>
    <row r="265" spans="1:7" x14ac:dyDescent="0.25">
      <c r="A265" t="s">
        <v>249</v>
      </c>
      <c r="B265" t="s">
        <v>709</v>
      </c>
      <c r="C265">
        <v>4</v>
      </c>
      <c r="D265">
        <v>1</v>
      </c>
      <c r="E265">
        <v>5</v>
      </c>
      <c r="F265" t="s">
        <v>1079</v>
      </c>
      <c r="G265" t="s">
        <v>1076</v>
      </c>
    </row>
    <row r="266" spans="1:7" x14ac:dyDescent="0.25">
      <c r="A266" t="s">
        <v>249</v>
      </c>
      <c r="B266" t="s">
        <v>710</v>
      </c>
      <c r="C266">
        <v>3</v>
      </c>
      <c r="D266">
        <v>0</v>
      </c>
      <c r="E266">
        <v>3</v>
      </c>
      <c r="F266" t="s">
        <v>1079</v>
      </c>
      <c r="G266" t="s">
        <v>1076</v>
      </c>
    </row>
    <row r="267" spans="1:7" x14ac:dyDescent="0.25">
      <c r="A267" t="s">
        <v>249</v>
      </c>
      <c r="B267" t="s">
        <v>711</v>
      </c>
      <c r="C267">
        <v>0</v>
      </c>
      <c r="D267">
        <v>1</v>
      </c>
      <c r="E267">
        <v>1</v>
      </c>
      <c r="F267" t="s">
        <v>1079</v>
      </c>
      <c r="G267" t="s">
        <v>1078</v>
      </c>
    </row>
    <row r="268" spans="1:7" x14ac:dyDescent="0.25">
      <c r="A268" t="s">
        <v>249</v>
      </c>
      <c r="B268" t="s">
        <v>712</v>
      </c>
      <c r="C268">
        <v>10</v>
      </c>
      <c r="D268">
        <v>2</v>
      </c>
      <c r="E268">
        <v>12</v>
      </c>
      <c r="F268" t="s">
        <v>1077</v>
      </c>
      <c r="G268" t="s">
        <v>1076</v>
      </c>
    </row>
    <row r="269" spans="1:7" x14ac:dyDescent="0.25">
      <c r="A269" t="s">
        <v>249</v>
      </c>
      <c r="B269" t="s">
        <v>713</v>
      </c>
      <c r="C269">
        <v>6</v>
      </c>
      <c r="D269">
        <v>0</v>
      </c>
      <c r="E269">
        <v>6</v>
      </c>
      <c r="F269" t="s">
        <v>1079</v>
      </c>
      <c r="G269" t="s">
        <v>1076</v>
      </c>
    </row>
    <row r="270" spans="1:7" x14ac:dyDescent="0.25">
      <c r="A270" t="s">
        <v>249</v>
      </c>
      <c r="B270" t="s">
        <v>714</v>
      </c>
      <c r="C270">
        <v>6</v>
      </c>
      <c r="D270">
        <v>0</v>
      </c>
      <c r="E270">
        <v>6</v>
      </c>
      <c r="F270" t="s">
        <v>1079</v>
      </c>
      <c r="G270" t="s">
        <v>1076</v>
      </c>
    </row>
    <row r="271" spans="1:7" x14ac:dyDescent="0.25">
      <c r="A271" t="s">
        <v>721</v>
      </c>
      <c r="B271" t="s">
        <v>722</v>
      </c>
      <c r="C271">
        <v>3</v>
      </c>
      <c r="D271">
        <v>3</v>
      </c>
      <c r="E271">
        <v>6</v>
      </c>
      <c r="F271" t="s">
        <v>1079</v>
      </c>
      <c r="G271" t="s">
        <v>1076</v>
      </c>
    </row>
    <row r="272" spans="1:7" x14ac:dyDescent="0.25">
      <c r="A272" t="s">
        <v>721</v>
      </c>
      <c r="B272" t="s">
        <v>723</v>
      </c>
      <c r="C272">
        <v>1</v>
      </c>
      <c r="D272">
        <v>2</v>
      </c>
      <c r="E272">
        <v>3</v>
      </c>
      <c r="F272" t="s">
        <v>1079</v>
      </c>
      <c r="G272" t="s">
        <v>1076</v>
      </c>
    </row>
    <row r="273" spans="1:7" x14ac:dyDescent="0.25">
      <c r="A273" t="s">
        <v>724</v>
      </c>
      <c r="B273" t="s">
        <v>725</v>
      </c>
      <c r="C273">
        <v>15</v>
      </c>
      <c r="D273">
        <v>10</v>
      </c>
      <c r="E273">
        <v>26</v>
      </c>
      <c r="F273" t="s">
        <v>1079</v>
      </c>
      <c r="G273" t="s">
        <v>1076</v>
      </c>
    </row>
    <row r="274" spans="1:7" x14ac:dyDescent="0.25">
      <c r="A274" t="s">
        <v>724</v>
      </c>
      <c r="B274" t="s">
        <v>726</v>
      </c>
      <c r="C274">
        <v>3</v>
      </c>
      <c r="D274">
        <v>1</v>
      </c>
      <c r="E274">
        <v>4</v>
      </c>
      <c r="F274" t="s">
        <v>1079</v>
      </c>
      <c r="G274" t="s">
        <v>1076</v>
      </c>
    </row>
    <row r="275" spans="1:7" x14ac:dyDescent="0.25">
      <c r="A275" t="s">
        <v>724</v>
      </c>
      <c r="B275" t="s">
        <v>727</v>
      </c>
      <c r="C275">
        <v>3</v>
      </c>
      <c r="D275">
        <v>0</v>
      </c>
      <c r="E275">
        <v>3</v>
      </c>
      <c r="F275" t="s">
        <v>1079</v>
      </c>
      <c r="G275" t="s">
        <v>1076</v>
      </c>
    </row>
    <row r="276" spans="1:7" x14ac:dyDescent="0.25">
      <c r="A276" t="s">
        <v>724</v>
      </c>
      <c r="B276" t="s">
        <v>728</v>
      </c>
      <c r="C276">
        <v>3</v>
      </c>
      <c r="D276">
        <v>0</v>
      </c>
      <c r="E276">
        <v>3</v>
      </c>
      <c r="F276" t="s">
        <v>1079</v>
      </c>
      <c r="G276" t="s">
        <v>1076</v>
      </c>
    </row>
    <row r="277" spans="1:7" x14ac:dyDescent="0.25">
      <c r="A277" t="s">
        <v>276</v>
      </c>
      <c r="B277" t="s">
        <v>733</v>
      </c>
      <c r="C277">
        <v>4</v>
      </c>
      <c r="D277">
        <v>1</v>
      </c>
      <c r="E277">
        <v>5</v>
      </c>
      <c r="F277" t="s">
        <v>1079</v>
      </c>
      <c r="G277" t="s">
        <v>1076</v>
      </c>
    </row>
    <row r="278" spans="1:7" x14ac:dyDescent="0.25">
      <c r="A278" t="s">
        <v>276</v>
      </c>
      <c r="B278" t="s">
        <v>736</v>
      </c>
      <c r="C278">
        <v>10</v>
      </c>
      <c r="D278">
        <v>3</v>
      </c>
      <c r="E278">
        <v>13</v>
      </c>
      <c r="F278" t="s">
        <v>1077</v>
      </c>
      <c r="G278" t="s">
        <v>1076</v>
      </c>
    </row>
    <row r="279" spans="1:7" x14ac:dyDescent="0.25">
      <c r="A279" t="s">
        <v>276</v>
      </c>
      <c r="B279" t="s">
        <v>737</v>
      </c>
      <c r="C279">
        <v>54</v>
      </c>
      <c r="D279">
        <v>19</v>
      </c>
      <c r="E279">
        <v>74</v>
      </c>
      <c r="F279" t="s">
        <v>1079</v>
      </c>
      <c r="G279" t="s">
        <v>1076</v>
      </c>
    </row>
    <row r="280" spans="1:7" x14ac:dyDescent="0.25">
      <c r="A280" t="s">
        <v>276</v>
      </c>
      <c r="B280" t="s">
        <v>742</v>
      </c>
      <c r="C280">
        <v>97</v>
      </c>
      <c r="D280">
        <v>35</v>
      </c>
      <c r="E280">
        <v>134</v>
      </c>
      <c r="F280" t="s">
        <v>1079</v>
      </c>
      <c r="G280" t="s">
        <v>1076</v>
      </c>
    </row>
    <row r="281" spans="1:7" x14ac:dyDescent="0.25">
      <c r="A281" t="s">
        <v>276</v>
      </c>
      <c r="B281" t="s">
        <v>747</v>
      </c>
      <c r="C281">
        <v>140</v>
      </c>
      <c r="D281">
        <v>24</v>
      </c>
      <c r="E281">
        <v>165</v>
      </c>
      <c r="F281" t="s">
        <v>1077</v>
      </c>
      <c r="G281" t="s">
        <v>1076</v>
      </c>
    </row>
    <row r="282" spans="1:7" x14ac:dyDescent="0.25">
      <c r="A282" t="s">
        <v>276</v>
      </c>
      <c r="B282" t="s">
        <v>748</v>
      </c>
      <c r="C282">
        <v>3</v>
      </c>
      <c r="D282">
        <v>0</v>
      </c>
      <c r="E282">
        <v>3</v>
      </c>
      <c r="F282" t="s">
        <v>1079</v>
      </c>
      <c r="G282" t="s">
        <v>1076</v>
      </c>
    </row>
    <row r="283" spans="1:7" x14ac:dyDescent="0.25">
      <c r="A283" t="s">
        <v>276</v>
      </c>
      <c r="B283" t="s">
        <v>749</v>
      </c>
      <c r="C283">
        <v>0</v>
      </c>
      <c r="D283">
        <v>1</v>
      </c>
      <c r="E283">
        <v>1</v>
      </c>
      <c r="F283" t="s">
        <v>1079</v>
      </c>
      <c r="G283" t="s">
        <v>1078</v>
      </c>
    </row>
    <row r="284" spans="1:7" x14ac:dyDescent="0.25">
      <c r="A284" t="s">
        <v>276</v>
      </c>
      <c r="B284" t="s">
        <v>750</v>
      </c>
      <c r="C284">
        <v>9</v>
      </c>
      <c r="D284">
        <v>1</v>
      </c>
      <c r="E284">
        <v>11</v>
      </c>
      <c r="F284" t="s">
        <v>1077</v>
      </c>
      <c r="G284" t="s">
        <v>1076</v>
      </c>
    </row>
    <row r="285" spans="1:7" x14ac:dyDescent="0.25">
      <c r="A285" t="s">
        <v>276</v>
      </c>
      <c r="B285" t="s">
        <v>758</v>
      </c>
      <c r="C285">
        <v>28</v>
      </c>
      <c r="D285">
        <v>7</v>
      </c>
      <c r="E285">
        <v>35</v>
      </c>
      <c r="F285" t="s">
        <v>1079</v>
      </c>
      <c r="G285" t="s">
        <v>1076</v>
      </c>
    </row>
    <row r="286" spans="1:7" x14ac:dyDescent="0.25">
      <c r="A286" t="s">
        <v>276</v>
      </c>
      <c r="B286" t="s">
        <v>759</v>
      </c>
      <c r="C286">
        <v>39</v>
      </c>
      <c r="D286">
        <v>9</v>
      </c>
      <c r="E286">
        <v>48</v>
      </c>
      <c r="F286" t="s">
        <v>1077</v>
      </c>
      <c r="G286" t="s">
        <v>1076</v>
      </c>
    </row>
    <row r="287" spans="1:7" x14ac:dyDescent="0.25">
      <c r="A287" t="s">
        <v>276</v>
      </c>
      <c r="B287" t="s">
        <v>760</v>
      </c>
      <c r="C287">
        <v>14</v>
      </c>
      <c r="D287">
        <v>0</v>
      </c>
      <c r="E287">
        <v>14</v>
      </c>
      <c r="F287" t="s">
        <v>1079</v>
      </c>
      <c r="G287" t="s">
        <v>1076</v>
      </c>
    </row>
    <row r="288" spans="1:7" x14ac:dyDescent="0.25">
      <c r="A288" t="s">
        <v>276</v>
      </c>
      <c r="B288" t="s">
        <v>761</v>
      </c>
      <c r="C288">
        <v>30</v>
      </c>
      <c r="D288">
        <v>2</v>
      </c>
      <c r="E288">
        <v>32</v>
      </c>
      <c r="F288" t="s">
        <v>1077</v>
      </c>
      <c r="G288" t="s">
        <v>1076</v>
      </c>
    </row>
    <row r="289" spans="1:7" x14ac:dyDescent="0.25">
      <c r="A289" t="s">
        <v>276</v>
      </c>
      <c r="B289" t="s">
        <v>762</v>
      </c>
      <c r="C289">
        <v>20</v>
      </c>
      <c r="D289">
        <v>2</v>
      </c>
      <c r="E289">
        <v>22</v>
      </c>
      <c r="F289" t="s">
        <v>1077</v>
      </c>
      <c r="G289" t="s">
        <v>1076</v>
      </c>
    </row>
    <row r="290" spans="1:7" x14ac:dyDescent="0.25">
      <c r="A290" t="s">
        <v>276</v>
      </c>
      <c r="B290" t="s">
        <v>763</v>
      </c>
      <c r="C290">
        <v>12</v>
      </c>
      <c r="D290">
        <v>0</v>
      </c>
      <c r="E290">
        <v>12</v>
      </c>
      <c r="F290" t="s">
        <v>1077</v>
      </c>
      <c r="G290" t="s">
        <v>1076</v>
      </c>
    </row>
    <row r="291" spans="1:7" x14ac:dyDescent="0.25">
      <c r="A291" t="s">
        <v>276</v>
      </c>
      <c r="B291" t="s">
        <v>764</v>
      </c>
      <c r="C291">
        <v>7</v>
      </c>
      <c r="D291">
        <v>1</v>
      </c>
      <c r="E291">
        <v>8</v>
      </c>
      <c r="F291" t="s">
        <v>1077</v>
      </c>
      <c r="G291" t="s">
        <v>1076</v>
      </c>
    </row>
    <row r="292" spans="1:7" x14ac:dyDescent="0.25">
      <c r="A292" t="s">
        <v>276</v>
      </c>
      <c r="B292" t="s">
        <v>765</v>
      </c>
      <c r="C292">
        <v>6</v>
      </c>
      <c r="D292">
        <v>0</v>
      </c>
      <c r="E292">
        <v>6</v>
      </c>
      <c r="F292" t="s">
        <v>1077</v>
      </c>
      <c r="G292" t="s">
        <v>1076</v>
      </c>
    </row>
    <row r="293" spans="1:7" x14ac:dyDescent="0.25">
      <c r="A293" t="s">
        <v>276</v>
      </c>
      <c r="B293" t="s">
        <v>768</v>
      </c>
      <c r="C293">
        <v>3</v>
      </c>
      <c r="D293">
        <v>1</v>
      </c>
      <c r="E293">
        <v>4</v>
      </c>
      <c r="F293" t="s">
        <v>1079</v>
      </c>
      <c r="G293" t="s">
        <v>1076</v>
      </c>
    </row>
    <row r="294" spans="1:7" x14ac:dyDescent="0.25">
      <c r="A294" t="s">
        <v>270</v>
      </c>
      <c r="B294" t="s">
        <v>769</v>
      </c>
      <c r="C294">
        <v>2</v>
      </c>
      <c r="D294">
        <v>1</v>
      </c>
      <c r="E294">
        <v>3</v>
      </c>
      <c r="F294" t="s">
        <v>1075</v>
      </c>
      <c r="G294" t="s">
        <v>1076</v>
      </c>
    </row>
    <row r="295" spans="1:7" x14ac:dyDescent="0.25">
      <c r="A295" t="s">
        <v>270</v>
      </c>
      <c r="B295" t="s">
        <v>771</v>
      </c>
      <c r="C295">
        <v>1</v>
      </c>
      <c r="D295">
        <v>2</v>
      </c>
      <c r="E295">
        <v>3</v>
      </c>
      <c r="F295" t="s">
        <v>1075</v>
      </c>
      <c r="G295" t="s">
        <v>1076</v>
      </c>
    </row>
    <row r="296" spans="1:7" x14ac:dyDescent="0.25">
      <c r="A296" t="s">
        <v>270</v>
      </c>
      <c r="B296" t="s">
        <v>773</v>
      </c>
      <c r="C296">
        <v>2</v>
      </c>
      <c r="D296">
        <v>3</v>
      </c>
      <c r="E296">
        <v>5</v>
      </c>
      <c r="F296" t="s">
        <v>1075</v>
      </c>
      <c r="G296" t="s">
        <v>1076</v>
      </c>
    </row>
    <row r="297" spans="1:7" x14ac:dyDescent="0.25">
      <c r="A297" t="s">
        <v>270</v>
      </c>
      <c r="B297" t="s">
        <v>775</v>
      </c>
      <c r="C297">
        <v>3</v>
      </c>
      <c r="D297">
        <v>3</v>
      </c>
      <c r="E297">
        <v>6</v>
      </c>
      <c r="F297" t="s">
        <v>1075</v>
      </c>
      <c r="G297" t="s">
        <v>1076</v>
      </c>
    </row>
    <row r="298" spans="1:7" x14ac:dyDescent="0.25">
      <c r="A298" t="s">
        <v>270</v>
      </c>
      <c r="B298" t="s">
        <v>776</v>
      </c>
      <c r="C298">
        <v>1</v>
      </c>
      <c r="D298">
        <v>2</v>
      </c>
      <c r="E298">
        <v>3</v>
      </c>
      <c r="F298" t="s">
        <v>1075</v>
      </c>
      <c r="G298" t="s">
        <v>1076</v>
      </c>
    </row>
    <row r="299" spans="1:7" x14ac:dyDescent="0.25">
      <c r="A299" t="s">
        <v>270</v>
      </c>
      <c r="B299" t="s">
        <v>777</v>
      </c>
      <c r="C299">
        <v>2</v>
      </c>
      <c r="D299">
        <v>5</v>
      </c>
      <c r="E299">
        <v>7</v>
      </c>
      <c r="F299" t="s">
        <v>1075</v>
      </c>
      <c r="G299" t="s">
        <v>1076</v>
      </c>
    </row>
    <row r="300" spans="1:7" x14ac:dyDescent="0.25">
      <c r="A300" t="s">
        <v>270</v>
      </c>
      <c r="B300" t="s">
        <v>778</v>
      </c>
      <c r="C300">
        <v>3</v>
      </c>
      <c r="D300">
        <v>0</v>
      </c>
      <c r="E300">
        <v>3</v>
      </c>
      <c r="F300" t="s">
        <v>1075</v>
      </c>
      <c r="G300" t="s">
        <v>1076</v>
      </c>
    </row>
    <row r="301" spans="1:7" x14ac:dyDescent="0.25">
      <c r="A301" t="s">
        <v>270</v>
      </c>
      <c r="B301" t="s">
        <v>779</v>
      </c>
      <c r="C301">
        <v>2</v>
      </c>
      <c r="D301">
        <v>0</v>
      </c>
      <c r="E301">
        <v>2</v>
      </c>
      <c r="F301" t="s">
        <v>1075</v>
      </c>
      <c r="G301" t="s">
        <v>1076</v>
      </c>
    </row>
    <row r="302" spans="1:7" x14ac:dyDescent="0.25">
      <c r="A302" t="s">
        <v>250</v>
      </c>
      <c r="B302" t="s">
        <v>781</v>
      </c>
      <c r="C302">
        <v>6</v>
      </c>
      <c r="D302">
        <v>0</v>
      </c>
      <c r="E302">
        <v>6</v>
      </c>
      <c r="F302" t="s">
        <v>1075</v>
      </c>
      <c r="G302" t="s">
        <v>1076</v>
      </c>
    </row>
    <row r="303" spans="1:7" x14ac:dyDescent="0.25">
      <c r="A303" t="s">
        <v>250</v>
      </c>
      <c r="B303" t="s">
        <v>782</v>
      </c>
      <c r="C303">
        <v>12</v>
      </c>
      <c r="D303">
        <v>4</v>
      </c>
      <c r="E303">
        <v>16</v>
      </c>
      <c r="F303" t="s">
        <v>1075</v>
      </c>
      <c r="G303" t="s">
        <v>1076</v>
      </c>
    </row>
    <row r="304" spans="1:7" x14ac:dyDescent="0.25">
      <c r="A304" t="s">
        <v>250</v>
      </c>
      <c r="B304" t="s">
        <v>783</v>
      </c>
      <c r="C304">
        <v>12</v>
      </c>
      <c r="D304">
        <v>0</v>
      </c>
      <c r="E304">
        <v>12</v>
      </c>
      <c r="F304" t="s">
        <v>1075</v>
      </c>
      <c r="G304" t="s">
        <v>1076</v>
      </c>
    </row>
    <row r="305" spans="1:7" x14ac:dyDescent="0.25">
      <c r="A305" t="s">
        <v>250</v>
      </c>
      <c r="B305" t="s">
        <v>784</v>
      </c>
      <c r="C305">
        <v>12</v>
      </c>
      <c r="D305">
        <v>0</v>
      </c>
      <c r="E305">
        <v>12</v>
      </c>
      <c r="F305" t="s">
        <v>1075</v>
      </c>
      <c r="G305" t="s">
        <v>1076</v>
      </c>
    </row>
    <row r="306" spans="1:7" x14ac:dyDescent="0.25">
      <c r="A306" t="s">
        <v>250</v>
      </c>
      <c r="B306" t="s">
        <v>785</v>
      </c>
      <c r="C306">
        <v>12</v>
      </c>
      <c r="D306">
        <v>0</v>
      </c>
      <c r="E306">
        <v>12</v>
      </c>
      <c r="F306" t="s">
        <v>1075</v>
      </c>
      <c r="G306" t="s">
        <v>1076</v>
      </c>
    </row>
    <row r="307" spans="1:7" x14ac:dyDescent="0.25">
      <c r="A307" t="s">
        <v>250</v>
      </c>
      <c r="B307" t="s">
        <v>790</v>
      </c>
      <c r="C307">
        <v>8</v>
      </c>
      <c r="D307">
        <v>0</v>
      </c>
      <c r="E307">
        <v>8</v>
      </c>
      <c r="F307" t="s">
        <v>1077</v>
      </c>
      <c r="G307" t="s">
        <v>1076</v>
      </c>
    </row>
    <row r="308" spans="1:7" x14ac:dyDescent="0.25">
      <c r="A308" t="s">
        <v>250</v>
      </c>
      <c r="B308" t="s">
        <v>791</v>
      </c>
      <c r="C308">
        <v>9</v>
      </c>
      <c r="D308">
        <v>0</v>
      </c>
      <c r="E308">
        <v>9</v>
      </c>
      <c r="F308" t="s">
        <v>1077</v>
      </c>
      <c r="G308" t="s">
        <v>1076</v>
      </c>
    </row>
    <row r="309" spans="1:7" x14ac:dyDescent="0.25">
      <c r="A309" t="s">
        <v>250</v>
      </c>
      <c r="B309" t="s">
        <v>792</v>
      </c>
      <c r="C309">
        <v>6</v>
      </c>
      <c r="D309">
        <v>0</v>
      </c>
      <c r="E309">
        <v>6</v>
      </c>
      <c r="F309" t="s">
        <v>1077</v>
      </c>
      <c r="G309" t="s">
        <v>1076</v>
      </c>
    </row>
    <row r="310" spans="1:7" x14ac:dyDescent="0.25">
      <c r="A310" t="s">
        <v>250</v>
      </c>
      <c r="B310" t="s">
        <v>793</v>
      </c>
      <c r="C310">
        <v>6</v>
      </c>
      <c r="D310">
        <v>0</v>
      </c>
      <c r="E310">
        <v>6</v>
      </c>
      <c r="F310" t="s">
        <v>1077</v>
      </c>
      <c r="G310" t="s">
        <v>1076</v>
      </c>
    </row>
    <row r="311" spans="1:7" x14ac:dyDescent="0.25">
      <c r="A311" t="s">
        <v>250</v>
      </c>
      <c r="B311" t="s">
        <v>1042</v>
      </c>
      <c r="C311">
        <v>6</v>
      </c>
      <c r="D311">
        <v>0</v>
      </c>
      <c r="E311">
        <v>6</v>
      </c>
      <c r="F311" t="s">
        <v>1077</v>
      </c>
      <c r="G311" t="s">
        <v>1076</v>
      </c>
    </row>
    <row r="312" spans="1:7" x14ac:dyDescent="0.25">
      <c r="A312" t="s">
        <v>250</v>
      </c>
      <c r="B312" t="s">
        <v>1043</v>
      </c>
      <c r="C312">
        <v>6</v>
      </c>
      <c r="D312">
        <v>0</v>
      </c>
      <c r="E312">
        <v>6</v>
      </c>
      <c r="F312" t="s">
        <v>1077</v>
      </c>
      <c r="G312" t="s">
        <v>1076</v>
      </c>
    </row>
    <row r="313" spans="1:7" x14ac:dyDescent="0.25">
      <c r="A313" t="s">
        <v>250</v>
      </c>
      <c r="B313" t="s">
        <v>1044</v>
      </c>
      <c r="C313">
        <v>3</v>
      </c>
      <c r="D313">
        <v>0</v>
      </c>
      <c r="E313">
        <v>3</v>
      </c>
      <c r="F313" t="s">
        <v>1077</v>
      </c>
      <c r="G313" t="s">
        <v>1076</v>
      </c>
    </row>
    <row r="314" spans="1:7" x14ac:dyDescent="0.25">
      <c r="A314" t="s">
        <v>250</v>
      </c>
      <c r="B314" t="s">
        <v>794</v>
      </c>
      <c r="C314">
        <v>2</v>
      </c>
      <c r="D314">
        <v>0</v>
      </c>
      <c r="E314">
        <v>2</v>
      </c>
      <c r="F314" t="s">
        <v>1079</v>
      </c>
      <c r="G314" t="s">
        <v>1076</v>
      </c>
    </row>
    <row r="315" spans="1:7" x14ac:dyDescent="0.25">
      <c r="A315" t="s">
        <v>250</v>
      </c>
      <c r="B315" t="s">
        <v>795</v>
      </c>
      <c r="C315">
        <v>6</v>
      </c>
      <c r="D315">
        <v>0</v>
      </c>
      <c r="E315">
        <v>6</v>
      </c>
      <c r="F315" t="s">
        <v>1077</v>
      </c>
      <c r="G315" t="s">
        <v>1076</v>
      </c>
    </row>
    <row r="316" spans="1:7" x14ac:dyDescent="0.25">
      <c r="A316" t="s">
        <v>250</v>
      </c>
      <c r="B316" t="s">
        <v>798</v>
      </c>
      <c r="C316">
        <v>3</v>
      </c>
      <c r="D316">
        <v>3</v>
      </c>
      <c r="E316">
        <v>6</v>
      </c>
      <c r="F316" t="s">
        <v>1077</v>
      </c>
      <c r="G316" t="s">
        <v>1076</v>
      </c>
    </row>
    <row r="317" spans="1:7" x14ac:dyDescent="0.25">
      <c r="A317" t="s">
        <v>250</v>
      </c>
      <c r="B317" t="s">
        <v>800</v>
      </c>
      <c r="C317">
        <v>3</v>
      </c>
      <c r="D317">
        <v>2</v>
      </c>
      <c r="E317">
        <v>5</v>
      </c>
      <c r="F317" t="s">
        <v>1079</v>
      </c>
      <c r="G317" t="s">
        <v>1076</v>
      </c>
    </row>
    <row r="318" spans="1:7" x14ac:dyDescent="0.25">
      <c r="A318" t="s">
        <v>250</v>
      </c>
      <c r="B318" t="s">
        <v>801</v>
      </c>
      <c r="C318">
        <v>3</v>
      </c>
      <c r="D318">
        <v>0</v>
      </c>
      <c r="E318">
        <v>3</v>
      </c>
      <c r="F318" t="s">
        <v>1077</v>
      </c>
      <c r="G318" t="s">
        <v>1076</v>
      </c>
    </row>
    <row r="319" spans="1:7" x14ac:dyDescent="0.25">
      <c r="A319" t="s">
        <v>250</v>
      </c>
      <c r="B319" t="s">
        <v>802</v>
      </c>
      <c r="C319">
        <v>3</v>
      </c>
      <c r="D319">
        <v>0</v>
      </c>
      <c r="E319">
        <v>3</v>
      </c>
      <c r="F319" t="s">
        <v>1077</v>
      </c>
      <c r="G319" t="s">
        <v>1076</v>
      </c>
    </row>
    <row r="320" spans="1:7" x14ac:dyDescent="0.25">
      <c r="A320" t="s">
        <v>250</v>
      </c>
      <c r="B320" t="s">
        <v>803</v>
      </c>
      <c r="C320">
        <v>3</v>
      </c>
      <c r="D320">
        <v>0</v>
      </c>
      <c r="E320">
        <v>3</v>
      </c>
      <c r="F320" t="s">
        <v>1077</v>
      </c>
      <c r="G320" t="s">
        <v>1076</v>
      </c>
    </row>
    <row r="321" spans="1:7" x14ac:dyDescent="0.25">
      <c r="A321" t="s">
        <v>250</v>
      </c>
      <c r="B321" t="s">
        <v>804</v>
      </c>
      <c r="C321">
        <v>3</v>
      </c>
      <c r="D321">
        <v>0</v>
      </c>
      <c r="E321">
        <v>3</v>
      </c>
      <c r="F321" t="s">
        <v>1077</v>
      </c>
      <c r="G321" t="s">
        <v>1076</v>
      </c>
    </row>
    <row r="322" spans="1:7" x14ac:dyDescent="0.25">
      <c r="A322" t="s">
        <v>250</v>
      </c>
      <c r="B322" t="s">
        <v>805</v>
      </c>
      <c r="C322">
        <v>53</v>
      </c>
      <c r="D322">
        <v>15</v>
      </c>
      <c r="E322">
        <v>70</v>
      </c>
      <c r="F322" t="s">
        <v>1077</v>
      </c>
      <c r="G322" t="s">
        <v>1076</v>
      </c>
    </row>
    <row r="323" spans="1:7" x14ac:dyDescent="0.25">
      <c r="A323" t="s">
        <v>250</v>
      </c>
      <c r="B323" t="s">
        <v>806</v>
      </c>
      <c r="C323">
        <v>0</v>
      </c>
      <c r="D323">
        <v>2</v>
      </c>
      <c r="E323">
        <v>2</v>
      </c>
      <c r="F323" t="s">
        <v>1079</v>
      </c>
      <c r="G323" t="s">
        <v>1078</v>
      </c>
    </row>
    <row r="324" spans="1:7" x14ac:dyDescent="0.25">
      <c r="A324" t="s">
        <v>250</v>
      </c>
      <c r="B324" t="s">
        <v>807</v>
      </c>
      <c r="C324">
        <v>6</v>
      </c>
      <c r="D324">
        <v>0</v>
      </c>
      <c r="E324">
        <v>6</v>
      </c>
      <c r="F324" t="s">
        <v>1077</v>
      </c>
      <c r="G324" t="s">
        <v>1076</v>
      </c>
    </row>
    <row r="325" spans="1:7" x14ac:dyDescent="0.25">
      <c r="A325" t="s">
        <v>250</v>
      </c>
      <c r="B325" t="s">
        <v>808</v>
      </c>
      <c r="C325">
        <v>17</v>
      </c>
      <c r="D325">
        <v>3</v>
      </c>
      <c r="E325">
        <v>20</v>
      </c>
      <c r="F325" t="s">
        <v>1077</v>
      </c>
      <c r="G325" t="s">
        <v>1076</v>
      </c>
    </row>
    <row r="326" spans="1:7" x14ac:dyDescent="0.25">
      <c r="A326" t="s">
        <v>250</v>
      </c>
      <c r="B326" t="s">
        <v>809</v>
      </c>
      <c r="C326">
        <v>18</v>
      </c>
      <c r="D326">
        <v>5</v>
      </c>
      <c r="E326">
        <v>23</v>
      </c>
      <c r="F326" t="s">
        <v>1077</v>
      </c>
      <c r="G326" t="s">
        <v>1076</v>
      </c>
    </row>
    <row r="327" spans="1:7" x14ac:dyDescent="0.25">
      <c r="A327" t="s">
        <v>271</v>
      </c>
      <c r="B327" t="s">
        <v>810</v>
      </c>
      <c r="C327">
        <v>4</v>
      </c>
      <c r="D327">
        <v>3</v>
      </c>
      <c r="E327">
        <v>7</v>
      </c>
      <c r="F327" t="s">
        <v>1075</v>
      </c>
      <c r="G327" t="s">
        <v>1076</v>
      </c>
    </row>
    <row r="328" spans="1:7" x14ac:dyDescent="0.25">
      <c r="A328" t="s">
        <v>271</v>
      </c>
      <c r="B328" t="s">
        <v>816</v>
      </c>
      <c r="C328">
        <v>3</v>
      </c>
      <c r="D328">
        <v>1</v>
      </c>
      <c r="E328">
        <v>4</v>
      </c>
      <c r="F328" t="s">
        <v>1075</v>
      </c>
      <c r="G328" t="s">
        <v>1076</v>
      </c>
    </row>
    <row r="329" spans="1:7" x14ac:dyDescent="0.25">
      <c r="A329" t="s">
        <v>271</v>
      </c>
      <c r="B329" t="s">
        <v>817</v>
      </c>
      <c r="C329">
        <v>3</v>
      </c>
      <c r="D329">
        <v>0</v>
      </c>
      <c r="E329">
        <v>3</v>
      </c>
      <c r="F329" t="s">
        <v>1075</v>
      </c>
      <c r="G329" t="s">
        <v>1076</v>
      </c>
    </row>
    <row r="330" spans="1:7" x14ac:dyDescent="0.25">
      <c r="A330" t="s">
        <v>271</v>
      </c>
      <c r="B330" t="s">
        <v>1053</v>
      </c>
      <c r="C330">
        <v>16</v>
      </c>
      <c r="D330">
        <v>1</v>
      </c>
      <c r="E330">
        <v>17</v>
      </c>
      <c r="F330" t="s">
        <v>1075</v>
      </c>
      <c r="G330" t="s">
        <v>1076</v>
      </c>
    </row>
    <row r="331" spans="1:7" x14ac:dyDescent="0.25">
      <c r="A331" t="s">
        <v>271</v>
      </c>
      <c r="B331" t="s">
        <v>1054</v>
      </c>
      <c r="C331">
        <v>13</v>
      </c>
      <c r="D331">
        <v>1</v>
      </c>
      <c r="E331">
        <v>14</v>
      </c>
      <c r="F331" t="s">
        <v>1075</v>
      </c>
      <c r="G331" t="s">
        <v>1076</v>
      </c>
    </row>
    <row r="332" spans="1:7" x14ac:dyDescent="0.25">
      <c r="A332" t="s">
        <v>271</v>
      </c>
      <c r="B332" t="s">
        <v>1055</v>
      </c>
      <c r="C332">
        <v>12</v>
      </c>
      <c r="D332">
        <v>2</v>
      </c>
      <c r="E332">
        <v>14</v>
      </c>
      <c r="F332" t="s">
        <v>1075</v>
      </c>
      <c r="G332" t="s">
        <v>1076</v>
      </c>
    </row>
    <row r="333" spans="1:7" x14ac:dyDescent="0.25">
      <c r="A333" t="s">
        <v>271</v>
      </c>
      <c r="B333" t="s">
        <v>818</v>
      </c>
      <c r="C333">
        <v>3</v>
      </c>
      <c r="D333">
        <v>0</v>
      </c>
      <c r="E333">
        <v>3</v>
      </c>
      <c r="F333" t="s">
        <v>1075</v>
      </c>
      <c r="G333" t="s">
        <v>1076</v>
      </c>
    </row>
    <row r="334" spans="1:7" x14ac:dyDescent="0.25">
      <c r="A334" t="s">
        <v>271</v>
      </c>
      <c r="B334" t="s">
        <v>1056</v>
      </c>
      <c r="C334">
        <v>16</v>
      </c>
      <c r="D334">
        <v>1</v>
      </c>
      <c r="E334">
        <v>17</v>
      </c>
      <c r="F334" t="s">
        <v>1075</v>
      </c>
      <c r="G334" t="s">
        <v>1076</v>
      </c>
    </row>
    <row r="335" spans="1:7" x14ac:dyDescent="0.25">
      <c r="A335" t="s">
        <v>271</v>
      </c>
      <c r="B335" t="s">
        <v>1057</v>
      </c>
      <c r="C335">
        <v>12</v>
      </c>
      <c r="D335">
        <v>0</v>
      </c>
      <c r="E335">
        <v>12</v>
      </c>
      <c r="F335" t="s">
        <v>1075</v>
      </c>
      <c r="G335" t="s">
        <v>1076</v>
      </c>
    </row>
    <row r="336" spans="1:7" x14ac:dyDescent="0.25">
      <c r="A336" t="s">
        <v>271</v>
      </c>
      <c r="B336" t="s">
        <v>1058</v>
      </c>
      <c r="C336">
        <v>14</v>
      </c>
      <c r="D336">
        <v>0</v>
      </c>
      <c r="E336">
        <v>18</v>
      </c>
      <c r="F336" t="s">
        <v>1075</v>
      </c>
      <c r="G336" t="s">
        <v>1076</v>
      </c>
    </row>
    <row r="337" spans="1:7" x14ac:dyDescent="0.25">
      <c r="A337" t="s">
        <v>271</v>
      </c>
      <c r="B337" t="s">
        <v>819</v>
      </c>
      <c r="C337">
        <v>3</v>
      </c>
      <c r="D337">
        <v>0</v>
      </c>
      <c r="E337">
        <v>3</v>
      </c>
      <c r="F337" t="s">
        <v>1075</v>
      </c>
      <c r="G337" t="s">
        <v>1076</v>
      </c>
    </row>
    <row r="338" spans="1:7" x14ac:dyDescent="0.25">
      <c r="A338" t="s">
        <v>271</v>
      </c>
      <c r="B338" t="s">
        <v>1059</v>
      </c>
      <c r="C338">
        <v>15</v>
      </c>
      <c r="D338">
        <v>1</v>
      </c>
      <c r="E338">
        <v>20</v>
      </c>
      <c r="F338" t="s">
        <v>1075</v>
      </c>
      <c r="G338" t="s">
        <v>1076</v>
      </c>
    </row>
    <row r="339" spans="1:7" x14ac:dyDescent="0.25">
      <c r="A339" t="s">
        <v>271</v>
      </c>
      <c r="B339" t="s">
        <v>1060</v>
      </c>
      <c r="C339">
        <v>12</v>
      </c>
      <c r="D339">
        <v>4</v>
      </c>
      <c r="E339">
        <v>16</v>
      </c>
      <c r="F339" t="s">
        <v>1075</v>
      </c>
      <c r="G339" t="s">
        <v>1076</v>
      </c>
    </row>
    <row r="340" spans="1:7" x14ac:dyDescent="0.25">
      <c r="A340" t="s">
        <v>271</v>
      </c>
      <c r="B340" t="s">
        <v>1061</v>
      </c>
      <c r="C340">
        <v>8</v>
      </c>
      <c r="D340">
        <v>0</v>
      </c>
      <c r="E340">
        <v>8</v>
      </c>
      <c r="F340" t="s">
        <v>1075</v>
      </c>
      <c r="G340" t="s">
        <v>1076</v>
      </c>
    </row>
    <row r="341" spans="1:7" x14ac:dyDescent="0.25">
      <c r="A341" t="s">
        <v>271</v>
      </c>
      <c r="B341" t="s">
        <v>820</v>
      </c>
      <c r="C341">
        <v>3</v>
      </c>
      <c r="D341">
        <v>0</v>
      </c>
      <c r="E341">
        <v>3</v>
      </c>
      <c r="F341" t="s">
        <v>1075</v>
      </c>
      <c r="G341" t="s">
        <v>1076</v>
      </c>
    </row>
    <row r="342" spans="1:7" x14ac:dyDescent="0.25">
      <c r="A342" t="s">
        <v>271</v>
      </c>
      <c r="B342" t="s">
        <v>1062</v>
      </c>
      <c r="C342">
        <v>16</v>
      </c>
      <c r="D342">
        <v>0</v>
      </c>
      <c r="E342">
        <v>16</v>
      </c>
      <c r="F342" t="s">
        <v>1075</v>
      </c>
      <c r="G342" t="s">
        <v>1076</v>
      </c>
    </row>
    <row r="343" spans="1:7" x14ac:dyDescent="0.25">
      <c r="A343" t="s">
        <v>271</v>
      </c>
      <c r="B343" t="s">
        <v>1063</v>
      </c>
      <c r="C343">
        <v>12</v>
      </c>
      <c r="D343">
        <v>4</v>
      </c>
      <c r="E343">
        <v>16</v>
      </c>
      <c r="F343" t="s">
        <v>1075</v>
      </c>
      <c r="G343" t="s">
        <v>1076</v>
      </c>
    </row>
    <row r="344" spans="1:7" x14ac:dyDescent="0.25">
      <c r="A344" t="s">
        <v>271</v>
      </c>
      <c r="B344" t="s">
        <v>821</v>
      </c>
      <c r="C344">
        <v>5</v>
      </c>
      <c r="D344">
        <v>3</v>
      </c>
      <c r="E344">
        <v>8</v>
      </c>
      <c r="F344" t="s">
        <v>1079</v>
      </c>
      <c r="G344" t="s">
        <v>1076</v>
      </c>
    </row>
    <row r="345" spans="1:7" x14ac:dyDescent="0.25">
      <c r="A345" t="s">
        <v>823</v>
      </c>
      <c r="B345" t="s">
        <v>824</v>
      </c>
      <c r="C345">
        <v>21</v>
      </c>
      <c r="D345">
        <v>2</v>
      </c>
      <c r="E345">
        <v>23</v>
      </c>
      <c r="F345" t="s">
        <v>1077</v>
      </c>
      <c r="G345" t="s">
        <v>1076</v>
      </c>
    </row>
    <row r="346" spans="1:7" x14ac:dyDescent="0.25">
      <c r="A346" t="s">
        <v>280</v>
      </c>
      <c r="B346" t="s">
        <v>826</v>
      </c>
      <c r="C346">
        <v>4</v>
      </c>
      <c r="D346">
        <v>0</v>
      </c>
      <c r="E346">
        <v>4</v>
      </c>
      <c r="F346" t="s">
        <v>1075</v>
      </c>
      <c r="G346" t="s">
        <v>1076</v>
      </c>
    </row>
    <row r="347" spans="1:7" x14ac:dyDescent="0.25">
      <c r="A347" t="s">
        <v>280</v>
      </c>
      <c r="B347" t="s">
        <v>827</v>
      </c>
      <c r="C347">
        <v>2</v>
      </c>
      <c r="D347">
        <v>0</v>
      </c>
      <c r="E347">
        <v>2</v>
      </c>
      <c r="F347" t="s">
        <v>1075</v>
      </c>
      <c r="G347" t="s">
        <v>1076</v>
      </c>
    </row>
    <row r="348" spans="1:7" x14ac:dyDescent="0.25">
      <c r="A348" t="s">
        <v>280</v>
      </c>
      <c r="B348" t="s">
        <v>1069</v>
      </c>
      <c r="C348">
        <v>4</v>
      </c>
      <c r="D348">
        <v>1</v>
      </c>
      <c r="E348">
        <v>5</v>
      </c>
      <c r="F348" t="s">
        <v>1075</v>
      </c>
      <c r="G348" t="s">
        <v>1076</v>
      </c>
    </row>
    <row r="349" spans="1:7" x14ac:dyDescent="0.25">
      <c r="A349" t="s">
        <v>280</v>
      </c>
      <c r="B349" t="s">
        <v>833</v>
      </c>
      <c r="C349">
        <v>1</v>
      </c>
      <c r="D349">
        <v>1</v>
      </c>
      <c r="E349">
        <v>2</v>
      </c>
      <c r="F349" t="s">
        <v>1075</v>
      </c>
      <c r="G349" t="s">
        <v>1076</v>
      </c>
    </row>
    <row r="350" spans="1:7" x14ac:dyDescent="0.25">
      <c r="A350" t="s">
        <v>280</v>
      </c>
      <c r="B350" t="s">
        <v>1070</v>
      </c>
      <c r="C350">
        <v>4</v>
      </c>
      <c r="D350">
        <v>6</v>
      </c>
      <c r="E350">
        <v>10</v>
      </c>
      <c r="F350" t="s">
        <v>1075</v>
      </c>
      <c r="G350" t="s">
        <v>1076</v>
      </c>
    </row>
    <row r="351" spans="1:7" x14ac:dyDescent="0.25">
      <c r="A351" t="s">
        <v>280</v>
      </c>
      <c r="B351" t="s">
        <v>840</v>
      </c>
      <c r="C351">
        <v>1</v>
      </c>
      <c r="D351">
        <v>0</v>
      </c>
      <c r="E351">
        <v>1</v>
      </c>
      <c r="F351" t="s">
        <v>1075</v>
      </c>
      <c r="G351" t="s">
        <v>1076</v>
      </c>
    </row>
    <row r="352" spans="1:7" x14ac:dyDescent="0.25">
      <c r="A352" t="s">
        <v>280</v>
      </c>
      <c r="B352" t="s">
        <v>1071</v>
      </c>
      <c r="C352">
        <v>3</v>
      </c>
      <c r="D352">
        <v>0</v>
      </c>
      <c r="E352">
        <v>3</v>
      </c>
      <c r="F352" t="s">
        <v>1075</v>
      </c>
      <c r="G352" t="s">
        <v>1076</v>
      </c>
    </row>
    <row r="353" spans="1:7" x14ac:dyDescent="0.25">
      <c r="A353" t="s">
        <v>280</v>
      </c>
      <c r="B353" t="s">
        <v>843</v>
      </c>
      <c r="C353">
        <v>4</v>
      </c>
      <c r="D353">
        <v>0</v>
      </c>
      <c r="E353">
        <v>4</v>
      </c>
      <c r="F353" t="s">
        <v>1075</v>
      </c>
      <c r="G353" t="s">
        <v>1076</v>
      </c>
    </row>
    <row r="354" spans="1:7" x14ac:dyDescent="0.25">
      <c r="A354" t="s">
        <v>280</v>
      </c>
      <c r="B354" t="s">
        <v>844</v>
      </c>
      <c r="C354">
        <v>3</v>
      </c>
      <c r="D354">
        <v>0</v>
      </c>
      <c r="E354">
        <v>3</v>
      </c>
      <c r="F354" t="s">
        <v>1075</v>
      </c>
      <c r="G354" t="s">
        <v>1076</v>
      </c>
    </row>
    <row r="355" spans="1:7" x14ac:dyDescent="0.25">
      <c r="A355" t="s">
        <v>280</v>
      </c>
      <c r="B355" t="s">
        <v>845</v>
      </c>
      <c r="C355">
        <v>3</v>
      </c>
      <c r="D355">
        <v>1</v>
      </c>
      <c r="E355">
        <v>4</v>
      </c>
      <c r="F355" t="s">
        <v>1075</v>
      </c>
      <c r="G355" t="s">
        <v>1076</v>
      </c>
    </row>
    <row r="356" spans="1:7" x14ac:dyDescent="0.25">
      <c r="A356" t="s">
        <v>280</v>
      </c>
      <c r="B356" t="s">
        <v>850</v>
      </c>
      <c r="C356">
        <v>5</v>
      </c>
      <c r="D356">
        <v>3</v>
      </c>
      <c r="E356">
        <v>8</v>
      </c>
      <c r="F356" t="s">
        <v>1079</v>
      </c>
      <c r="G356" t="s">
        <v>1076</v>
      </c>
    </row>
    <row r="357" spans="1:7" x14ac:dyDescent="0.25">
      <c r="A357" t="s">
        <v>851</v>
      </c>
      <c r="B357" t="s">
        <v>852</v>
      </c>
      <c r="C357">
        <v>7</v>
      </c>
      <c r="D357">
        <v>2</v>
      </c>
      <c r="E357">
        <v>9</v>
      </c>
      <c r="F357" t="s">
        <v>1079</v>
      </c>
      <c r="G357" t="s">
        <v>1076</v>
      </c>
    </row>
    <row r="358" spans="1:7" x14ac:dyDescent="0.25">
      <c r="A358" t="s">
        <v>853</v>
      </c>
      <c r="B358" t="s">
        <v>854</v>
      </c>
      <c r="C358">
        <v>9</v>
      </c>
      <c r="D358">
        <v>2</v>
      </c>
      <c r="E358">
        <v>11</v>
      </c>
      <c r="F358" t="s">
        <v>1075</v>
      </c>
      <c r="G358" t="s">
        <v>1076</v>
      </c>
    </row>
    <row r="359" spans="1:7" x14ac:dyDescent="0.25">
      <c r="A359" t="s">
        <v>853</v>
      </c>
      <c r="B359" t="s">
        <v>867</v>
      </c>
      <c r="C359">
        <v>6</v>
      </c>
      <c r="D359">
        <v>0</v>
      </c>
      <c r="E359">
        <v>6</v>
      </c>
      <c r="F359" t="s">
        <v>1075</v>
      </c>
      <c r="G359" t="s">
        <v>1076</v>
      </c>
    </row>
    <row r="360" spans="1:7" x14ac:dyDescent="0.25">
      <c r="A360" t="s">
        <v>853</v>
      </c>
      <c r="B360" t="s">
        <v>868</v>
      </c>
      <c r="C360">
        <v>3</v>
      </c>
      <c r="D360">
        <v>4</v>
      </c>
      <c r="E360">
        <v>7</v>
      </c>
      <c r="F360" t="s">
        <v>1075</v>
      </c>
      <c r="G360" t="s">
        <v>1076</v>
      </c>
    </row>
    <row r="361" spans="1:7" x14ac:dyDescent="0.25">
      <c r="A361" t="s">
        <v>853</v>
      </c>
      <c r="B361" t="s">
        <v>869</v>
      </c>
      <c r="C361">
        <v>9</v>
      </c>
      <c r="D361">
        <v>1</v>
      </c>
      <c r="E361">
        <v>10</v>
      </c>
      <c r="F361" t="s">
        <v>1075</v>
      </c>
      <c r="G361" t="s">
        <v>1076</v>
      </c>
    </row>
    <row r="362" spans="1:7" x14ac:dyDescent="0.25">
      <c r="A362" t="s">
        <v>853</v>
      </c>
      <c r="B362" t="s">
        <v>870</v>
      </c>
      <c r="C362">
        <v>9</v>
      </c>
      <c r="D362">
        <v>2</v>
      </c>
      <c r="E362">
        <v>11</v>
      </c>
      <c r="F362" t="s">
        <v>1075</v>
      </c>
      <c r="G362" t="s">
        <v>1076</v>
      </c>
    </row>
    <row r="363" spans="1:7" x14ac:dyDescent="0.25">
      <c r="A363" t="s">
        <v>853</v>
      </c>
      <c r="B363" t="s">
        <v>872</v>
      </c>
      <c r="C363">
        <v>8</v>
      </c>
      <c r="D363">
        <v>2</v>
      </c>
      <c r="E363">
        <v>10</v>
      </c>
      <c r="F363" t="s">
        <v>1075</v>
      </c>
      <c r="G363" t="s">
        <v>1076</v>
      </c>
    </row>
    <row r="364" spans="1:7" x14ac:dyDescent="0.25">
      <c r="A364" t="s">
        <v>853</v>
      </c>
      <c r="B364" t="s">
        <v>874</v>
      </c>
      <c r="C364">
        <v>5</v>
      </c>
      <c r="D364">
        <v>1</v>
      </c>
      <c r="E364">
        <v>6</v>
      </c>
      <c r="F364" t="s">
        <v>1075</v>
      </c>
      <c r="G364" t="s">
        <v>1076</v>
      </c>
    </row>
    <row r="365" spans="1:7" x14ac:dyDescent="0.25">
      <c r="A365" t="s">
        <v>853</v>
      </c>
      <c r="B365" t="s">
        <v>875</v>
      </c>
      <c r="C365">
        <v>12</v>
      </c>
      <c r="D365">
        <v>0</v>
      </c>
      <c r="E365">
        <v>12</v>
      </c>
      <c r="F365" t="s">
        <v>1075</v>
      </c>
      <c r="G365" t="s">
        <v>1076</v>
      </c>
    </row>
    <row r="366" spans="1:7" x14ac:dyDescent="0.25">
      <c r="A366" t="s">
        <v>853</v>
      </c>
      <c r="B366" t="s">
        <v>878</v>
      </c>
      <c r="C366">
        <v>14</v>
      </c>
      <c r="D366">
        <v>7</v>
      </c>
      <c r="E366">
        <v>21</v>
      </c>
      <c r="F366" t="s">
        <v>1075</v>
      </c>
      <c r="G366" t="s">
        <v>1076</v>
      </c>
    </row>
    <row r="367" spans="1:7" x14ac:dyDescent="0.25">
      <c r="A367" t="s">
        <v>853</v>
      </c>
      <c r="B367" t="s">
        <v>879</v>
      </c>
      <c r="C367">
        <v>10</v>
      </c>
      <c r="D367">
        <v>2</v>
      </c>
      <c r="E367">
        <v>12</v>
      </c>
      <c r="F367" t="s">
        <v>1075</v>
      </c>
      <c r="G367" t="s">
        <v>1076</v>
      </c>
    </row>
    <row r="368" spans="1:7" x14ac:dyDescent="0.25">
      <c r="A368" t="s">
        <v>903</v>
      </c>
      <c r="B368" t="s">
        <v>904</v>
      </c>
      <c r="C368">
        <v>14</v>
      </c>
      <c r="D368">
        <v>0</v>
      </c>
      <c r="E368">
        <v>14</v>
      </c>
      <c r="F368" t="s">
        <v>1077</v>
      </c>
      <c r="G368" t="s">
        <v>1076</v>
      </c>
    </row>
    <row r="369" spans="1:7" x14ac:dyDescent="0.25">
      <c r="A369" t="s">
        <v>903</v>
      </c>
      <c r="B369" t="s">
        <v>907</v>
      </c>
      <c r="C369">
        <v>6</v>
      </c>
      <c r="D369">
        <v>0</v>
      </c>
      <c r="E369">
        <v>6</v>
      </c>
      <c r="F369" t="s">
        <v>1075</v>
      </c>
      <c r="G369" t="s">
        <v>1076</v>
      </c>
    </row>
    <row r="370" spans="1:7" x14ac:dyDescent="0.25">
      <c r="A370" t="s">
        <v>903</v>
      </c>
      <c r="B370" t="s">
        <v>910</v>
      </c>
      <c r="C370">
        <v>6</v>
      </c>
      <c r="D370">
        <v>0</v>
      </c>
      <c r="E370">
        <v>6</v>
      </c>
      <c r="F370" t="s">
        <v>1079</v>
      </c>
      <c r="G370" t="s">
        <v>1076</v>
      </c>
    </row>
    <row r="371" spans="1:7" x14ac:dyDescent="0.25">
      <c r="A371" t="s">
        <v>911</v>
      </c>
      <c r="B371" t="s">
        <v>912</v>
      </c>
      <c r="C371">
        <v>13</v>
      </c>
      <c r="D371">
        <v>0</v>
      </c>
      <c r="E371">
        <v>13</v>
      </c>
      <c r="F371" t="s">
        <v>1079</v>
      </c>
      <c r="G371" t="s">
        <v>1076</v>
      </c>
    </row>
    <row r="372" spans="1:7" x14ac:dyDescent="0.25">
      <c r="A372" t="s">
        <v>911</v>
      </c>
      <c r="B372" t="s">
        <v>913</v>
      </c>
      <c r="C372">
        <v>10</v>
      </c>
      <c r="D372">
        <v>4</v>
      </c>
      <c r="E372">
        <v>14</v>
      </c>
      <c r="F372" t="s">
        <v>1079</v>
      </c>
      <c r="G372" t="s">
        <v>1076</v>
      </c>
    </row>
    <row r="373" spans="1:7" x14ac:dyDescent="0.25">
      <c r="A373" t="s">
        <v>911</v>
      </c>
      <c r="B373" t="s">
        <v>914</v>
      </c>
      <c r="C373">
        <v>13</v>
      </c>
      <c r="D373">
        <v>1</v>
      </c>
      <c r="E373">
        <v>14</v>
      </c>
      <c r="F373" t="s">
        <v>1079</v>
      </c>
      <c r="G373" t="s">
        <v>1076</v>
      </c>
    </row>
    <row r="374" spans="1:7" x14ac:dyDescent="0.25">
      <c r="A374" t="s">
        <v>251</v>
      </c>
      <c r="B374" t="s">
        <v>915</v>
      </c>
      <c r="C374">
        <v>52</v>
      </c>
      <c r="D374">
        <v>6</v>
      </c>
      <c r="E374">
        <v>58</v>
      </c>
      <c r="F374" t="s">
        <v>1077</v>
      </c>
      <c r="G374" t="s">
        <v>1076</v>
      </c>
    </row>
    <row r="375" spans="1:7" x14ac:dyDescent="0.25">
      <c r="A375" t="s">
        <v>251</v>
      </c>
      <c r="B375" t="s">
        <v>916</v>
      </c>
      <c r="C375">
        <v>6</v>
      </c>
      <c r="D375">
        <v>0</v>
      </c>
      <c r="E375">
        <v>6</v>
      </c>
      <c r="F375" t="s">
        <v>1077</v>
      </c>
      <c r="G375" t="s">
        <v>1076</v>
      </c>
    </row>
    <row r="376" spans="1:7" x14ac:dyDescent="0.25">
      <c r="A376" t="s">
        <v>251</v>
      </c>
      <c r="B376" t="s">
        <v>917</v>
      </c>
      <c r="C376">
        <v>6</v>
      </c>
      <c r="D376">
        <v>0</v>
      </c>
      <c r="E376">
        <v>6</v>
      </c>
      <c r="F376" t="s">
        <v>1075</v>
      </c>
      <c r="G376" t="s">
        <v>1076</v>
      </c>
    </row>
    <row r="377" spans="1:7" x14ac:dyDescent="0.25">
      <c r="A377" t="s">
        <v>251</v>
      </c>
      <c r="B377" t="s">
        <v>918</v>
      </c>
      <c r="C377">
        <v>6</v>
      </c>
      <c r="D377">
        <v>0</v>
      </c>
      <c r="E377">
        <v>6</v>
      </c>
      <c r="F377" t="s">
        <v>1077</v>
      </c>
      <c r="G377" t="s">
        <v>1076</v>
      </c>
    </row>
    <row r="378" spans="1:7" x14ac:dyDescent="0.25">
      <c r="A378" t="s">
        <v>277</v>
      </c>
      <c r="B378" t="s">
        <v>919</v>
      </c>
      <c r="C378">
        <v>7</v>
      </c>
      <c r="D378">
        <v>1</v>
      </c>
      <c r="E378">
        <v>8</v>
      </c>
      <c r="F378" t="s">
        <v>1077</v>
      </c>
      <c r="G378" t="s">
        <v>1076</v>
      </c>
    </row>
    <row r="379" spans="1:7" x14ac:dyDescent="0.25">
      <c r="A379" t="s">
        <v>277</v>
      </c>
      <c r="B379" t="s">
        <v>920</v>
      </c>
      <c r="C379">
        <v>6</v>
      </c>
      <c r="D379">
        <v>0</v>
      </c>
      <c r="E379">
        <v>6</v>
      </c>
      <c r="F379" t="s">
        <v>1077</v>
      </c>
      <c r="G379" t="s">
        <v>1076</v>
      </c>
    </row>
    <row r="380" spans="1:7" x14ac:dyDescent="0.25">
      <c r="A380" t="s">
        <v>277</v>
      </c>
      <c r="B380" t="s">
        <v>921</v>
      </c>
      <c r="C380">
        <v>3</v>
      </c>
      <c r="D380">
        <v>0</v>
      </c>
      <c r="E380">
        <v>3</v>
      </c>
      <c r="F380" t="s">
        <v>1077</v>
      </c>
      <c r="G380" t="s">
        <v>1076</v>
      </c>
    </row>
    <row r="381" spans="1:7" x14ac:dyDescent="0.25">
      <c r="A381" t="s">
        <v>277</v>
      </c>
      <c r="B381" t="s">
        <v>922</v>
      </c>
      <c r="C381">
        <v>8</v>
      </c>
      <c r="D381">
        <v>1</v>
      </c>
      <c r="E381">
        <v>9</v>
      </c>
      <c r="F381" t="s">
        <v>1077</v>
      </c>
      <c r="G381" t="s">
        <v>1076</v>
      </c>
    </row>
    <row r="382" spans="1:7" x14ac:dyDescent="0.25">
      <c r="A382" t="s">
        <v>277</v>
      </c>
      <c r="B382" t="s">
        <v>923</v>
      </c>
      <c r="C382">
        <v>16</v>
      </c>
      <c r="D382">
        <v>3</v>
      </c>
      <c r="E382">
        <v>19</v>
      </c>
      <c r="F382" t="s">
        <v>1077</v>
      </c>
      <c r="G382" t="s">
        <v>1076</v>
      </c>
    </row>
    <row r="383" spans="1:7" x14ac:dyDescent="0.25">
      <c r="A383" t="s">
        <v>277</v>
      </c>
      <c r="B383" t="s">
        <v>924</v>
      </c>
      <c r="C383">
        <v>9</v>
      </c>
      <c r="D383">
        <v>3</v>
      </c>
      <c r="E383">
        <v>12</v>
      </c>
      <c r="F383" t="s">
        <v>1077</v>
      </c>
      <c r="G383" t="s">
        <v>1076</v>
      </c>
    </row>
    <row r="384" spans="1:7" x14ac:dyDescent="0.25">
      <c r="A384" t="s">
        <v>277</v>
      </c>
      <c r="B384" t="s">
        <v>925</v>
      </c>
      <c r="C384">
        <v>8</v>
      </c>
      <c r="D384">
        <v>3</v>
      </c>
      <c r="E384">
        <v>11</v>
      </c>
      <c r="F384" t="s">
        <v>1077</v>
      </c>
      <c r="G384" t="s">
        <v>1076</v>
      </c>
    </row>
    <row r="385" spans="1:7" x14ac:dyDescent="0.25">
      <c r="A385" t="s">
        <v>258</v>
      </c>
      <c r="B385" t="s">
        <v>926</v>
      </c>
      <c r="C385">
        <v>111</v>
      </c>
      <c r="D385">
        <v>9</v>
      </c>
      <c r="E385">
        <v>120</v>
      </c>
      <c r="F385" t="s">
        <v>1077</v>
      </c>
      <c r="G385" t="s">
        <v>1076</v>
      </c>
    </row>
    <row r="386" spans="1:7" x14ac:dyDescent="0.25">
      <c r="A386" t="s">
        <v>258</v>
      </c>
      <c r="B386" t="s">
        <v>927</v>
      </c>
      <c r="C386">
        <v>3</v>
      </c>
      <c r="D386">
        <v>0</v>
      </c>
      <c r="E386">
        <v>3</v>
      </c>
      <c r="F386" t="s">
        <v>1077</v>
      </c>
      <c r="G386" t="s">
        <v>1076</v>
      </c>
    </row>
    <row r="387" spans="1:7" x14ac:dyDescent="0.25">
      <c r="A387" t="s">
        <v>258</v>
      </c>
      <c r="B387" t="s">
        <v>928</v>
      </c>
      <c r="C387">
        <v>3</v>
      </c>
      <c r="D387">
        <v>0</v>
      </c>
      <c r="E387">
        <v>3</v>
      </c>
      <c r="F387" t="s">
        <v>1077</v>
      </c>
      <c r="G387" t="s">
        <v>1076</v>
      </c>
    </row>
    <row r="388" spans="1:7" x14ac:dyDescent="0.25">
      <c r="A388" t="s">
        <v>258</v>
      </c>
      <c r="B388" t="s">
        <v>929</v>
      </c>
      <c r="C388">
        <v>3</v>
      </c>
      <c r="D388">
        <v>0</v>
      </c>
      <c r="E388">
        <v>3</v>
      </c>
      <c r="F388" t="s">
        <v>1077</v>
      </c>
      <c r="G388" t="s">
        <v>1076</v>
      </c>
    </row>
    <row r="389" spans="1:7" x14ac:dyDescent="0.25">
      <c r="A389" t="s">
        <v>258</v>
      </c>
      <c r="B389" t="s">
        <v>930</v>
      </c>
      <c r="C389">
        <v>3</v>
      </c>
      <c r="D389">
        <v>0</v>
      </c>
      <c r="E389">
        <v>3</v>
      </c>
      <c r="F389" t="s">
        <v>1077</v>
      </c>
      <c r="G389" t="s">
        <v>1076</v>
      </c>
    </row>
    <row r="390" spans="1:7" x14ac:dyDescent="0.25">
      <c r="A390" t="s">
        <v>252</v>
      </c>
      <c r="B390" t="s">
        <v>931</v>
      </c>
      <c r="C390">
        <v>12</v>
      </c>
      <c r="D390">
        <v>2</v>
      </c>
      <c r="E390">
        <v>14</v>
      </c>
      <c r="F390" t="s">
        <v>1077</v>
      </c>
      <c r="G390" t="s">
        <v>1076</v>
      </c>
    </row>
    <row r="391" spans="1:7" x14ac:dyDescent="0.25">
      <c r="A391" t="s">
        <v>252</v>
      </c>
      <c r="B391" t="s">
        <v>932</v>
      </c>
      <c r="C391">
        <v>3</v>
      </c>
      <c r="D391">
        <v>0</v>
      </c>
      <c r="E391">
        <v>3</v>
      </c>
      <c r="F391" t="s">
        <v>1079</v>
      </c>
      <c r="G391" t="s">
        <v>1076</v>
      </c>
    </row>
    <row r="392" spans="1:7" x14ac:dyDescent="0.25">
      <c r="A392" t="s">
        <v>252</v>
      </c>
      <c r="B392" t="s">
        <v>933</v>
      </c>
      <c r="C392">
        <v>20</v>
      </c>
      <c r="D392">
        <v>4</v>
      </c>
      <c r="E392">
        <v>24</v>
      </c>
      <c r="F392" t="s">
        <v>1079</v>
      </c>
      <c r="G392" t="s">
        <v>1076</v>
      </c>
    </row>
    <row r="393" spans="1:7" x14ac:dyDescent="0.25">
      <c r="A393" t="s">
        <v>252</v>
      </c>
      <c r="B393" t="s">
        <v>934</v>
      </c>
      <c r="C393">
        <v>23</v>
      </c>
      <c r="D393">
        <v>6</v>
      </c>
      <c r="E393">
        <v>29</v>
      </c>
      <c r="F393" t="s">
        <v>1079</v>
      </c>
      <c r="G393" t="s">
        <v>1076</v>
      </c>
    </row>
    <row r="394" spans="1:7" x14ac:dyDescent="0.25">
      <c r="A394" t="s">
        <v>252</v>
      </c>
      <c r="B394" t="s">
        <v>935</v>
      </c>
      <c r="C394">
        <v>99</v>
      </c>
      <c r="D394">
        <v>6</v>
      </c>
      <c r="E394">
        <v>107</v>
      </c>
      <c r="F394" t="s">
        <v>1077</v>
      </c>
      <c r="G394" t="s">
        <v>1076</v>
      </c>
    </row>
    <row r="395" spans="1:7" x14ac:dyDescent="0.25">
      <c r="A395" t="s">
        <v>252</v>
      </c>
      <c r="B395" t="s">
        <v>936</v>
      </c>
      <c r="C395">
        <v>12</v>
      </c>
      <c r="D395">
        <v>1</v>
      </c>
      <c r="E395">
        <v>13</v>
      </c>
      <c r="F395" t="s">
        <v>1077</v>
      </c>
      <c r="G395" t="s">
        <v>1076</v>
      </c>
    </row>
    <row r="396" spans="1:7" x14ac:dyDescent="0.25">
      <c r="A396" t="s">
        <v>252</v>
      </c>
      <c r="B396" t="s">
        <v>937</v>
      </c>
      <c r="C396">
        <v>22</v>
      </c>
      <c r="D396">
        <v>4</v>
      </c>
      <c r="E396">
        <v>26</v>
      </c>
      <c r="F396" t="s">
        <v>1079</v>
      </c>
      <c r="G396" t="s">
        <v>1076</v>
      </c>
    </row>
    <row r="397" spans="1:7" x14ac:dyDescent="0.25">
      <c r="A397" t="s">
        <v>252</v>
      </c>
      <c r="B397" t="s">
        <v>939</v>
      </c>
      <c r="C397">
        <v>3</v>
      </c>
      <c r="D397">
        <v>1</v>
      </c>
      <c r="E397">
        <v>4</v>
      </c>
      <c r="F397" t="s">
        <v>1079</v>
      </c>
      <c r="G397" t="s">
        <v>1076</v>
      </c>
    </row>
    <row r="398" spans="1:7" x14ac:dyDescent="0.25">
      <c r="A398" t="s">
        <v>252</v>
      </c>
      <c r="B398" t="s">
        <v>940</v>
      </c>
      <c r="C398">
        <v>2</v>
      </c>
      <c r="D398">
        <v>2</v>
      </c>
      <c r="E398">
        <v>4</v>
      </c>
      <c r="F398" t="s">
        <v>1079</v>
      </c>
      <c r="G398" t="s">
        <v>1076</v>
      </c>
    </row>
    <row r="399" spans="1:7" x14ac:dyDescent="0.25">
      <c r="A399" t="s">
        <v>252</v>
      </c>
      <c r="B399" t="s">
        <v>941</v>
      </c>
      <c r="C399">
        <v>1</v>
      </c>
      <c r="D399">
        <v>1</v>
      </c>
      <c r="E399">
        <v>2</v>
      </c>
      <c r="F399" t="s">
        <v>1079</v>
      </c>
      <c r="G399" t="s">
        <v>1076</v>
      </c>
    </row>
    <row r="400" spans="1:7" x14ac:dyDescent="0.25">
      <c r="A400" t="s">
        <v>252</v>
      </c>
      <c r="B400" t="s">
        <v>942</v>
      </c>
      <c r="C400">
        <v>9</v>
      </c>
      <c r="D400">
        <v>1</v>
      </c>
      <c r="E400">
        <v>11</v>
      </c>
      <c r="F400" t="s">
        <v>1079</v>
      </c>
      <c r="G400" t="s">
        <v>1076</v>
      </c>
    </row>
    <row r="401" spans="1:7" x14ac:dyDescent="0.25">
      <c r="A401" t="s">
        <v>252</v>
      </c>
      <c r="B401" t="s">
        <v>943</v>
      </c>
      <c r="C401">
        <v>8</v>
      </c>
      <c r="D401">
        <v>5</v>
      </c>
      <c r="E401">
        <v>13</v>
      </c>
      <c r="F401" t="s">
        <v>1075</v>
      </c>
      <c r="G401" t="s">
        <v>1076</v>
      </c>
    </row>
    <row r="402" spans="1:7" x14ac:dyDescent="0.25">
      <c r="A402" t="s">
        <v>272</v>
      </c>
      <c r="B402" t="s">
        <v>945</v>
      </c>
      <c r="C402">
        <v>3</v>
      </c>
      <c r="D402">
        <v>0</v>
      </c>
      <c r="E402">
        <v>3</v>
      </c>
      <c r="F402" t="s">
        <v>1075</v>
      </c>
      <c r="G402" t="s">
        <v>1076</v>
      </c>
    </row>
    <row r="403" spans="1:7" x14ac:dyDescent="0.25">
      <c r="A403" t="s">
        <v>272</v>
      </c>
      <c r="B403" t="s">
        <v>950</v>
      </c>
      <c r="C403">
        <v>3</v>
      </c>
      <c r="D403">
        <v>0</v>
      </c>
      <c r="E403">
        <v>3</v>
      </c>
      <c r="F403" t="s">
        <v>1075</v>
      </c>
      <c r="G403" t="s">
        <v>1076</v>
      </c>
    </row>
    <row r="404" spans="1:7" x14ac:dyDescent="0.25">
      <c r="A404" t="s">
        <v>272</v>
      </c>
      <c r="B404" t="s">
        <v>951</v>
      </c>
      <c r="C404">
        <v>3</v>
      </c>
      <c r="D404">
        <v>0</v>
      </c>
      <c r="E404">
        <v>3</v>
      </c>
      <c r="F404" t="s">
        <v>1075</v>
      </c>
      <c r="G404" t="s">
        <v>1076</v>
      </c>
    </row>
    <row r="405" spans="1:7" x14ac:dyDescent="0.25">
      <c r="A405" t="s">
        <v>272</v>
      </c>
      <c r="B405" t="s">
        <v>952</v>
      </c>
      <c r="C405">
        <v>3</v>
      </c>
      <c r="D405">
        <v>0</v>
      </c>
      <c r="E405">
        <v>3</v>
      </c>
      <c r="F405" t="s">
        <v>1075</v>
      </c>
      <c r="G405" t="s">
        <v>1076</v>
      </c>
    </row>
    <row r="406" spans="1:7" x14ac:dyDescent="0.25">
      <c r="A406" t="s">
        <v>272</v>
      </c>
      <c r="B406" t="s">
        <v>953</v>
      </c>
      <c r="C406">
        <v>6</v>
      </c>
      <c r="D406">
        <v>0</v>
      </c>
      <c r="E406">
        <v>6</v>
      </c>
      <c r="F406" t="s">
        <v>1075</v>
      </c>
      <c r="G406" t="s">
        <v>1076</v>
      </c>
    </row>
    <row r="407" spans="1:7" x14ac:dyDescent="0.25">
      <c r="A407" t="s">
        <v>272</v>
      </c>
      <c r="B407" t="s">
        <v>954</v>
      </c>
      <c r="C407">
        <v>11</v>
      </c>
      <c r="D407">
        <v>1</v>
      </c>
      <c r="E407">
        <v>12</v>
      </c>
      <c r="F407" t="s">
        <v>1075</v>
      </c>
      <c r="G407" t="s">
        <v>1076</v>
      </c>
    </row>
    <row r="408" spans="1:7" x14ac:dyDescent="0.25">
      <c r="A408" t="s">
        <v>272</v>
      </c>
      <c r="B408" t="s">
        <v>955</v>
      </c>
      <c r="C408">
        <v>3</v>
      </c>
      <c r="D408">
        <v>0</v>
      </c>
      <c r="E408">
        <v>3</v>
      </c>
      <c r="F408" t="s">
        <v>1075</v>
      </c>
      <c r="G408" t="s">
        <v>1076</v>
      </c>
    </row>
    <row r="409" spans="1:7" x14ac:dyDescent="0.25">
      <c r="A409" t="s">
        <v>272</v>
      </c>
      <c r="B409" t="s">
        <v>956</v>
      </c>
      <c r="C409">
        <v>7</v>
      </c>
      <c r="D409">
        <v>4</v>
      </c>
      <c r="E409">
        <v>11</v>
      </c>
      <c r="F409" t="s">
        <v>1075</v>
      </c>
      <c r="G409" t="s">
        <v>1076</v>
      </c>
    </row>
    <row r="410" spans="1:7" x14ac:dyDescent="0.25">
      <c r="A410" t="s">
        <v>272</v>
      </c>
      <c r="B410" t="s">
        <v>957</v>
      </c>
      <c r="C410">
        <v>3</v>
      </c>
      <c r="D410">
        <v>0</v>
      </c>
      <c r="E410">
        <v>3</v>
      </c>
      <c r="F410" t="s">
        <v>1075</v>
      </c>
      <c r="G410" t="s">
        <v>1076</v>
      </c>
    </row>
    <row r="411" spans="1:7" x14ac:dyDescent="0.25">
      <c r="A411" t="s">
        <v>272</v>
      </c>
      <c r="B411" t="s">
        <v>958</v>
      </c>
      <c r="C411">
        <v>7</v>
      </c>
      <c r="D411">
        <v>0</v>
      </c>
      <c r="E411">
        <v>7</v>
      </c>
      <c r="F411" t="s">
        <v>1075</v>
      </c>
      <c r="G411" t="s">
        <v>1076</v>
      </c>
    </row>
    <row r="412" spans="1:7" x14ac:dyDescent="0.25">
      <c r="A412" t="s">
        <v>272</v>
      </c>
      <c r="B412" t="s">
        <v>959</v>
      </c>
      <c r="C412">
        <v>7</v>
      </c>
      <c r="D412">
        <v>0</v>
      </c>
      <c r="E412">
        <v>7</v>
      </c>
      <c r="F412" t="s">
        <v>1075</v>
      </c>
      <c r="G412" t="s">
        <v>1076</v>
      </c>
    </row>
    <row r="413" spans="1:7" x14ac:dyDescent="0.25">
      <c r="A413" t="s">
        <v>272</v>
      </c>
      <c r="B413" t="s">
        <v>960</v>
      </c>
      <c r="C413">
        <v>3</v>
      </c>
      <c r="D413">
        <v>0</v>
      </c>
      <c r="E413">
        <v>3</v>
      </c>
      <c r="F413" t="s">
        <v>1075</v>
      </c>
      <c r="G413" t="s">
        <v>1076</v>
      </c>
    </row>
    <row r="414" spans="1:7" x14ac:dyDescent="0.25">
      <c r="A414" t="s">
        <v>272</v>
      </c>
      <c r="B414" t="s">
        <v>961</v>
      </c>
      <c r="C414">
        <v>6</v>
      </c>
      <c r="D414">
        <v>0</v>
      </c>
      <c r="E414">
        <v>6</v>
      </c>
      <c r="F414" t="s">
        <v>1075</v>
      </c>
      <c r="G414" t="s">
        <v>1076</v>
      </c>
    </row>
    <row r="415" spans="1:7" x14ac:dyDescent="0.25">
      <c r="A415" t="s">
        <v>272</v>
      </c>
      <c r="B415" t="s">
        <v>962</v>
      </c>
      <c r="C415">
        <v>3</v>
      </c>
      <c r="D415">
        <v>0</v>
      </c>
      <c r="E415">
        <v>3</v>
      </c>
      <c r="F415" t="s">
        <v>1075</v>
      </c>
      <c r="G415" t="s">
        <v>1076</v>
      </c>
    </row>
    <row r="416" spans="1:7" x14ac:dyDescent="0.25">
      <c r="A416" t="s">
        <v>272</v>
      </c>
      <c r="B416" t="s">
        <v>963</v>
      </c>
      <c r="C416">
        <v>6</v>
      </c>
      <c r="D416">
        <v>1</v>
      </c>
      <c r="E416">
        <v>7</v>
      </c>
      <c r="F416" t="s">
        <v>1075</v>
      </c>
      <c r="G416" t="s">
        <v>1076</v>
      </c>
    </row>
    <row r="417" spans="1:7" x14ac:dyDescent="0.25">
      <c r="A417" t="s">
        <v>272</v>
      </c>
      <c r="B417" t="s">
        <v>964</v>
      </c>
      <c r="C417">
        <v>6</v>
      </c>
      <c r="D417">
        <v>1</v>
      </c>
      <c r="E417">
        <v>7</v>
      </c>
      <c r="F417" t="s">
        <v>1075</v>
      </c>
      <c r="G417" t="s">
        <v>1076</v>
      </c>
    </row>
    <row r="418" spans="1:7" x14ac:dyDescent="0.25">
      <c r="A418" t="s">
        <v>272</v>
      </c>
      <c r="B418" t="s">
        <v>965</v>
      </c>
      <c r="C418">
        <v>3</v>
      </c>
      <c r="D418">
        <v>1</v>
      </c>
      <c r="E418">
        <v>4</v>
      </c>
      <c r="F418" t="s">
        <v>1075</v>
      </c>
      <c r="G418" t="s">
        <v>1076</v>
      </c>
    </row>
    <row r="419" spans="1:7" x14ac:dyDescent="0.25">
      <c r="A419" t="s">
        <v>272</v>
      </c>
      <c r="B419" t="s">
        <v>966</v>
      </c>
      <c r="C419">
        <v>3</v>
      </c>
      <c r="D419">
        <v>0</v>
      </c>
      <c r="E419">
        <v>3</v>
      </c>
      <c r="F419" t="s">
        <v>1075</v>
      </c>
      <c r="G419" t="s">
        <v>1076</v>
      </c>
    </row>
    <row r="420" spans="1:7" x14ac:dyDescent="0.25">
      <c r="A420" t="s">
        <v>272</v>
      </c>
      <c r="B420" t="s">
        <v>967</v>
      </c>
      <c r="C420">
        <v>5</v>
      </c>
      <c r="D420">
        <v>1</v>
      </c>
      <c r="E420">
        <v>6</v>
      </c>
      <c r="F420" t="s">
        <v>1075</v>
      </c>
      <c r="G420" t="s">
        <v>1076</v>
      </c>
    </row>
    <row r="421" spans="1:7" x14ac:dyDescent="0.25">
      <c r="A421" t="s">
        <v>272</v>
      </c>
      <c r="B421" t="s">
        <v>968</v>
      </c>
      <c r="C421">
        <v>5</v>
      </c>
      <c r="D421">
        <v>1</v>
      </c>
      <c r="E421">
        <v>6</v>
      </c>
      <c r="F421" t="s">
        <v>1075</v>
      </c>
      <c r="G421" t="s">
        <v>1076</v>
      </c>
    </row>
    <row r="422" spans="1:7" x14ac:dyDescent="0.25">
      <c r="A422" t="s">
        <v>272</v>
      </c>
      <c r="B422" t="s">
        <v>969</v>
      </c>
      <c r="C422">
        <v>4</v>
      </c>
      <c r="D422">
        <v>2</v>
      </c>
      <c r="E422">
        <v>6</v>
      </c>
      <c r="F422" t="s">
        <v>1075</v>
      </c>
      <c r="G422" t="s">
        <v>1076</v>
      </c>
    </row>
    <row r="423" spans="1:7" x14ac:dyDescent="0.25">
      <c r="A423" t="s">
        <v>972</v>
      </c>
      <c r="B423" t="s">
        <v>973</v>
      </c>
      <c r="C423">
        <v>3</v>
      </c>
      <c r="D423">
        <v>2</v>
      </c>
      <c r="E423">
        <v>5</v>
      </c>
      <c r="F423" t="s">
        <v>1077</v>
      </c>
      <c r="G423" t="s">
        <v>1076</v>
      </c>
    </row>
    <row r="424" spans="1:7" x14ac:dyDescent="0.25">
      <c r="A424" t="s">
        <v>972</v>
      </c>
      <c r="B424" t="s">
        <v>974</v>
      </c>
      <c r="C424">
        <v>2</v>
      </c>
      <c r="D424">
        <v>0</v>
      </c>
      <c r="E424">
        <v>2</v>
      </c>
      <c r="F424" t="s">
        <v>1077</v>
      </c>
      <c r="G424" t="s">
        <v>1076</v>
      </c>
    </row>
    <row r="425" spans="1:7" x14ac:dyDescent="0.25">
      <c r="A425" t="s">
        <v>975</v>
      </c>
      <c r="B425" t="s">
        <v>976</v>
      </c>
      <c r="C425">
        <v>50</v>
      </c>
      <c r="D425">
        <v>15</v>
      </c>
      <c r="E425">
        <v>66</v>
      </c>
      <c r="F425" t="s">
        <v>1077</v>
      </c>
      <c r="G425" t="s">
        <v>1076</v>
      </c>
    </row>
    <row r="426" spans="1:7" x14ac:dyDescent="0.25">
      <c r="A426" t="s">
        <v>975</v>
      </c>
      <c r="B426" t="s">
        <v>977</v>
      </c>
      <c r="C426">
        <v>4</v>
      </c>
      <c r="D426">
        <v>1</v>
      </c>
      <c r="E426">
        <v>5</v>
      </c>
      <c r="F426" t="s">
        <v>1077</v>
      </c>
      <c r="G426" t="s">
        <v>1076</v>
      </c>
    </row>
    <row r="427" spans="1:7" x14ac:dyDescent="0.25">
      <c r="A427" t="s">
        <v>975</v>
      </c>
      <c r="B427" t="s">
        <v>978</v>
      </c>
      <c r="C427">
        <v>5</v>
      </c>
      <c r="D427">
        <v>0</v>
      </c>
      <c r="E427">
        <v>5</v>
      </c>
      <c r="F427" t="s">
        <v>1077</v>
      </c>
      <c r="G427" t="s">
        <v>1076</v>
      </c>
    </row>
    <row r="428" spans="1:7" x14ac:dyDescent="0.25">
      <c r="A428" t="s">
        <v>975</v>
      </c>
      <c r="B428" t="s">
        <v>979</v>
      </c>
      <c r="C428">
        <v>3</v>
      </c>
      <c r="D428">
        <v>1</v>
      </c>
      <c r="E428">
        <v>4</v>
      </c>
      <c r="F428" t="s">
        <v>1077</v>
      </c>
      <c r="G428" t="s">
        <v>1076</v>
      </c>
    </row>
    <row r="429" spans="1:7" x14ac:dyDescent="0.25">
      <c r="A429" t="s">
        <v>975</v>
      </c>
      <c r="B429" t="s">
        <v>980</v>
      </c>
      <c r="C429">
        <v>3</v>
      </c>
      <c r="D429">
        <v>0</v>
      </c>
      <c r="E429">
        <v>3</v>
      </c>
      <c r="F429" t="s">
        <v>1079</v>
      </c>
      <c r="G429" t="s">
        <v>1076</v>
      </c>
    </row>
    <row r="430" spans="1:7" x14ac:dyDescent="0.25">
      <c r="A430" t="s">
        <v>975</v>
      </c>
      <c r="B430" t="s">
        <v>981</v>
      </c>
      <c r="C430">
        <v>7</v>
      </c>
      <c r="D430">
        <v>1</v>
      </c>
      <c r="E430">
        <v>8</v>
      </c>
      <c r="F430" t="s">
        <v>1077</v>
      </c>
      <c r="G430" t="s">
        <v>1076</v>
      </c>
    </row>
    <row r="431" spans="1:7" x14ac:dyDescent="0.25">
      <c r="A431" t="s">
        <v>975</v>
      </c>
      <c r="B431" t="s">
        <v>982</v>
      </c>
      <c r="C431">
        <v>19</v>
      </c>
      <c r="D431">
        <v>5</v>
      </c>
      <c r="E431">
        <v>24</v>
      </c>
      <c r="F431" t="s">
        <v>1077</v>
      </c>
      <c r="G431" t="s">
        <v>1076</v>
      </c>
    </row>
    <row r="432" spans="1:7" x14ac:dyDescent="0.25">
      <c r="A432" t="s">
        <v>253</v>
      </c>
      <c r="B432" t="s">
        <v>983</v>
      </c>
      <c r="C432">
        <v>39</v>
      </c>
      <c r="D432">
        <v>9</v>
      </c>
      <c r="E432">
        <v>48</v>
      </c>
      <c r="F432" t="s">
        <v>1077</v>
      </c>
      <c r="G432" t="s">
        <v>1076</v>
      </c>
    </row>
    <row r="433" spans="1:7" x14ac:dyDescent="0.25">
      <c r="A433" t="s">
        <v>253</v>
      </c>
      <c r="B433" t="s">
        <v>984</v>
      </c>
      <c r="C433">
        <v>37</v>
      </c>
      <c r="D433">
        <v>9</v>
      </c>
      <c r="E433">
        <v>47</v>
      </c>
      <c r="F433" t="s">
        <v>1077</v>
      </c>
      <c r="G433" t="s">
        <v>1076</v>
      </c>
    </row>
    <row r="434" spans="1:7" x14ac:dyDescent="0.25">
      <c r="A434" t="s">
        <v>253</v>
      </c>
      <c r="B434" t="s">
        <v>985</v>
      </c>
      <c r="C434">
        <v>12</v>
      </c>
      <c r="D434">
        <v>0</v>
      </c>
      <c r="E434">
        <v>12</v>
      </c>
      <c r="F434" t="s">
        <v>1077</v>
      </c>
      <c r="G434" t="s">
        <v>1076</v>
      </c>
    </row>
    <row r="435" spans="1:7" x14ac:dyDescent="0.25">
      <c r="A435" t="s">
        <v>253</v>
      </c>
      <c r="B435" t="s">
        <v>986</v>
      </c>
      <c r="C435">
        <v>20</v>
      </c>
      <c r="D435">
        <v>3</v>
      </c>
      <c r="E435">
        <v>23</v>
      </c>
      <c r="F435" t="s">
        <v>1077</v>
      </c>
      <c r="G435" t="s">
        <v>1076</v>
      </c>
    </row>
    <row r="436" spans="1:7" x14ac:dyDescent="0.25">
      <c r="A436" t="s">
        <v>253</v>
      </c>
      <c r="B436" t="s">
        <v>987</v>
      </c>
      <c r="C436">
        <v>15</v>
      </c>
      <c r="D436">
        <v>1</v>
      </c>
      <c r="E436">
        <v>16</v>
      </c>
      <c r="F436" t="s">
        <v>1077</v>
      </c>
      <c r="G436" t="s">
        <v>1076</v>
      </c>
    </row>
    <row r="437" spans="1:7" x14ac:dyDescent="0.25">
      <c r="A437" t="s">
        <v>253</v>
      </c>
      <c r="B437" t="s">
        <v>988</v>
      </c>
      <c r="C437">
        <v>6</v>
      </c>
      <c r="D437">
        <v>0</v>
      </c>
      <c r="E437">
        <v>6</v>
      </c>
      <c r="F437" t="s">
        <v>1077</v>
      </c>
      <c r="G437" t="s">
        <v>1076</v>
      </c>
    </row>
    <row r="438" spans="1:7" x14ac:dyDescent="0.25">
      <c r="A438" t="s">
        <v>253</v>
      </c>
      <c r="B438" t="s">
        <v>989</v>
      </c>
      <c r="C438">
        <v>3</v>
      </c>
      <c r="D438">
        <v>1</v>
      </c>
      <c r="E438">
        <v>4</v>
      </c>
      <c r="F438" t="s">
        <v>1077</v>
      </c>
      <c r="G438" t="s">
        <v>1076</v>
      </c>
    </row>
    <row r="439" spans="1:7" x14ac:dyDescent="0.25">
      <c r="A439" t="s">
        <v>253</v>
      </c>
      <c r="B439" t="s">
        <v>990</v>
      </c>
      <c r="C439">
        <v>12</v>
      </c>
      <c r="D439">
        <v>0</v>
      </c>
      <c r="E439">
        <v>12</v>
      </c>
      <c r="F439" t="s">
        <v>1077</v>
      </c>
      <c r="G439" t="s">
        <v>1076</v>
      </c>
    </row>
    <row r="440" spans="1:7" x14ac:dyDescent="0.25">
      <c r="A440" t="s">
        <v>253</v>
      </c>
      <c r="B440" t="s">
        <v>991</v>
      </c>
      <c r="C440">
        <v>0</v>
      </c>
      <c r="D440">
        <v>1</v>
      </c>
      <c r="E440">
        <v>1</v>
      </c>
      <c r="F440" t="s">
        <v>1077</v>
      </c>
      <c r="G440" t="s">
        <v>1078</v>
      </c>
    </row>
    <row r="441" spans="1:7" x14ac:dyDescent="0.25">
      <c r="A441" t="s">
        <v>253</v>
      </c>
      <c r="B441" t="s">
        <v>992</v>
      </c>
      <c r="C441">
        <v>5</v>
      </c>
      <c r="D441">
        <v>0</v>
      </c>
      <c r="E441">
        <v>5</v>
      </c>
      <c r="F441" t="s">
        <v>1077</v>
      </c>
      <c r="G441" t="s">
        <v>1076</v>
      </c>
    </row>
    <row r="442" spans="1:7" x14ac:dyDescent="0.25">
      <c r="A442" t="s">
        <v>254</v>
      </c>
      <c r="B442" t="s">
        <v>993</v>
      </c>
      <c r="C442">
        <v>19</v>
      </c>
      <c r="D442">
        <v>7</v>
      </c>
      <c r="E442">
        <v>26</v>
      </c>
      <c r="F442" t="s">
        <v>1077</v>
      </c>
      <c r="G442" t="s">
        <v>1076</v>
      </c>
    </row>
    <row r="443" spans="1:7" x14ac:dyDescent="0.25">
      <c r="A443" t="s">
        <v>254</v>
      </c>
      <c r="B443" t="s">
        <v>994</v>
      </c>
      <c r="C443">
        <v>6</v>
      </c>
      <c r="D443">
        <v>0</v>
      </c>
      <c r="E443">
        <v>6</v>
      </c>
      <c r="F443" t="s">
        <v>1075</v>
      </c>
      <c r="G443" t="s">
        <v>1076</v>
      </c>
    </row>
    <row r="444" spans="1:7" x14ac:dyDescent="0.25">
      <c r="A444" t="s">
        <v>254</v>
      </c>
      <c r="B444" t="s">
        <v>998</v>
      </c>
      <c r="C444">
        <v>1</v>
      </c>
      <c r="D444">
        <v>1</v>
      </c>
      <c r="E444">
        <v>2</v>
      </c>
      <c r="F444" t="s">
        <v>1075</v>
      </c>
      <c r="G444" t="s">
        <v>1076</v>
      </c>
    </row>
    <row r="445" spans="1:7" x14ac:dyDescent="0.25">
      <c r="A445" t="s">
        <v>254</v>
      </c>
      <c r="B445" t="s">
        <v>999</v>
      </c>
      <c r="C445">
        <v>2</v>
      </c>
      <c r="D445">
        <v>1</v>
      </c>
      <c r="E445">
        <v>3</v>
      </c>
      <c r="F445" t="s">
        <v>1079</v>
      </c>
      <c r="G445" t="s">
        <v>1076</v>
      </c>
    </row>
    <row r="446" spans="1:7" x14ac:dyDescent="0.25">
      <c r="A446" t="s">
        <v>254</v>
      </c>
      <c r="B446" t="s">
        <v>1000</v>
      </c>
      <c r="C446">
        <v>15</v>
      </c>
      <c r="D446">
        <v>2</v>
      </c>
      <c r="E446">
        <v>18</v>
      </c>
      <c r="F446" t="s">
        <v>1077</v>
      </c>
      <c r="G446" t="s">
        <v>1076</v>
      </c>
    </row>
    <row r="447" spans="1:7" x14ac:dyDescent="0.25">
      <c r="A447" t="s">
        <v>254</v>
      </c>
      <c r="B447" t="s">
        <v>1001</v>
      </c>
      <c r="C447">
        <v>12</v>
      </c>
      <c r="D447">
        <v>5</v>
      </c>
      <c r="E447">
        <v>17</v>
      </c>
      <c r="F447" t="s">
        <v>1077</v>
      </c>
      <c r="G447" t="s">
        <v>1076</v>
      </c>
    </row>
    <row r="448" spans="1:7" x14ac:dyDescent="0.25">
      <c r="A448" t="s">
        <v>254</v>
      </c>
      <c r="B448" t="s">
        <v>1002</v>
      </c>
      <c r="C448">
        <v>9</v>
      </c>
      <c r="D448">
        <v>4</v>
      </c>
      <c r="E448">
        <v>13</v>
      </c>
      <c r="F448" t="s">
        <v>1075</v>
      </c>
      <c r="G448" t="s">
        <v>1076</v>
      </c>
    </row>
    <row r="449" spans="1:7" x14ac:dyDescent="0.25">
      <c r="A449" t="s">
        <v>254</v>
      </c>
      <c r="B449" t="s">
        <v>1003</v>
      </c>
      <c r="C449">
        <v>3</v>
      </c>
      <c r="D449">
        <v>2</v>
      </c>
      <c r="E449">
        <v>5</v>
      </c>
      <c r="F449" t="s">
        <v>1079</v>
      </c>
      <c r="G449" t="s">
        <v>1076</v>
      </c>
    </row>
    <row r="450" spans="1:7" x14ac:dyDescent="0.25">
      <c r="A450" t="s">
        <v>254</v>
      </c>
      <c r="B450" t="s">
        <v>1004</v>
      </c>
      <c r="C450">
        <v>5</v>
      </c>
      <c r="D450">
        <v>2</v>
      </c>
      <c r="E450">
        <v>7</v>
      </c>
      <c r="F450" t="s">
        <v>1077</v>
      </c>
      <c r="G450" t="s">
        <v>1076</v>
      </c>
    </row>
    <row r="451" spans="1:7" x14ac:dyDescent="0.25">
      <c r="A451" t="s">
        <v>254</v>
      </c>
      <c r="B451" t="s">
        <v>1005</v>
      </c>
      <c r="C451">
        <v>7</v>
      </c>
      <c r="D451">
        <v>2</v>
      </c>
      <c r="E451">
        <v>9</v>
      </c>
      <c r="F451" t="s">
        <v>1077</v>
      </c>
      <c r="G451" t="s">
        <v>1076</v>
      </c>
    </row>
    <row r="452" spans="1:7" x14ac:dyDescent="0.25">
      <c r="A452" t="s">
        <v>254</v>
      </c>
      <c r="B452" t="s">
        <v>1006</v>
      </c>
      <c r="C452">
        <v>9</v>
      </c>
      <c r="D452">
        <v>3</v>
      </c>
      <c r="E452">
        <v>12</v>
      </c>
      <c r="F452" t="s">
        <v>1077</v>
      </c>
      <c r="G452" t="s">
        <v>1076</v>
      </c>
    </row>
    <row r="453" spans="1:7" x14ac:dyDescent="0.25">
      <c r="A453" t="s">
        <v>254</v>
      </c>
      <c r="B453" t="s">
        <v>1007</v>
      </c>
      <c r="C453">
        <v>7</v>
      </c>
      <c r="D453">
        <v>4</v>
      </c>
      <c r="E453">
        <v>11</v>
      </c>
      <c r="F453" t="s">
        <v>1075</v>
      </c>
      <c r="G453" t="s">
        <v>1076</v>
      </c>
    </row>
    <row r="454" spans="1:7" x14ac:dyDescent="0.25">
      <c r="A454" t="s">
        <v>254</v>
      </c>
      <c r="B454" t="s">
        <v>1008</v>
      </c>
      <c r="C454">
        <v>4</v>
      </c>
      <c r="D454">
        <v>2</v>
      </c>
      <c r="E454">
        <v>6</v>
      </c>
      <c r="F454" t="s">
        <v>1077</v>
      </c>
      <c r="G454" t="s">
        <v>1076</v>
      </c>
    </row>
    <row r="455" spans="1:7" x14ac:dyDescent="0.25">
      <c r="A455" t="s">
        <v>254</v>
      </c>
      <c r="B455" t="s">
        <v>1009</v>
      </c>
      <c r="C455">
        <v>2</v>
      </c>
      <c r="D455">
        <v>1</v>
      </c>
      <c r="E455">
        <v>3</v>
      </c>
      <c r="F455" t="s">
        <v>1077</v>
      </c>
      <c r="G455" t="s">
        <v>1076</v>
      </c>
    </row>
    <row r="456" spans="1:7" x14ac:dyDescent="0.25">
      <c r="A456" t="s">
        <v>254</v>
      </c>
      <c r="B456" t="s">
        <v>1010</v>
      </c>
      <c r="C456">
        <v>2</v>
      </c>
      <c r="D456">
        <v>5</v>
      </c>
      <c r="E456">
        <v>7</v>
      </c>
      <c r="F456" t="s">
        <v>1075</v>
      </c>
      <c r="G456" t="s">
        <v>1076</v>
      </c>
    </row>
    <row r="457" spans="1:7" x14ac:dyDescent="0.25">
      <c r="A457" t="s">
        <v>254</v>
      </c>
      <c r="B457" t="s">
        <v>1012</v>
      </c>
      <c r="C457">
        <v>6</v>
      </c>
      <c r="D457">
        <v>1</v>
      </c>
      <c r="E457">
        <v>7</v>
      </c>
      <c r="F457" t="s">
        <v>1077</v>
      </c>
      <c r="G457" t="s">
        <v>1076</v>
      </c>
    </row>
    <row r="458" spans="1:7" x14ac:dyDescent="0.25">
      <c r="A458" t="s">
        <v>254</v>
      </c>
      <c r="B458" t="s">
        <v>1013</v>
      </c>
      <c r="C458">
        <v>4</v>
      </c>
      <c r="D458">
        <v>2</v>
      </c>
      <c r="E458">
        <v>6</v>
      </c>
      <c r="F458" t="s">
        <v>1077</v>
      </c>
      <c r="G458" t="s">
        <v>1076</v>
      </c>
    </row>
    <row r="459" spans="1:7" x14ac:dyDescent="0.25">
      <c r="A459" t="s">
        <v>254</v>
      </c>
      <c r="B459" t="s">
        <v>1016</v>
      </c>
      <c r="C459">
        <v>2</v>
      </c>
      <c r="D459">
        <v>1</v>
      </c>
      <c r="E459">
        <v>3</v>
      </c>
      <c r="F459" t="s">
        <v>1077</v>
      </c>
      <c r="G459" t="s">
        <v>1076</v>
      </c>
    </row>
    <row r="460" spans="1:7" x14ac:dyDescent="0.25">
      <c r="A460" t="s">
        <v>254</v>
      </c>
      <c r="B460" t="s">
        <v>1017</v>
      </c>
      <c r="C460">
        <v>4</v>
      </c>
      <c r="D460">
        <v>4</v>
      </c>
      <c r="E460">
        <v>9</v>
      </c>
      <c r="F460" t="s">
        <v>1075</v>
      </c>
      <c r="G460" t="s">
        <v>1076</v>
      </c>
    </row>
    <row r="461" spans="1:7" x14ac:dyDescent="0.25">
      <c r="A461" t="s">
        <v>254</v>
      </c>
      <c r="B461" t="s">
        <v>1022</v>
      </c>
      <c r="C461">
        <v>7</v>
      </c>
      <c r="D461">
        <v>2</v>
      </c>
      <c r="E461">
        <v>11</v>
      </c>
      <c r="F461" t="s">
        <v>1077</v>
      </c>
      <c r="G461" t="s">
        <v>1076</v>
      </c>
    </row>
    <row r="462" spans="1:7" x14ac:dyDescent="0.25">
      <c r="A462" t="s">
        <v>254</v>
      </c>
      <c r="B462" t="s">
        <v>1023</v>
      </c>
      <c r="C462">
        <v>1</v>
      </c>
      <c r="D462">
        <v>1</v>
      </c>
      <c r="E462">
        <v>3</v>
      </c>
      <c r="F462" t="s">
        <v>1075</v>
      </c>
      <c r="G462" t="s">
        <v>1076</v>
      </c>
    </row>
    <row r="463" spans="1:7" x14ac:dyDescent="0.25">
      <c r="A463" t="s">
        <v>254</v>
      </c>
      <c r="B463" t="s">
        <v>1024</v>
      </c>
      <c r="C463">
        <v>1</v>
      </c>
      <c r="D463">
        <v>1</v>
      </c>
      <c r="E463">
        <v>2</v>
      </c>
      <c r="F463" t="s">
        <v>1075</v>
      </c>
      <c r="G463" t="s">
        <v>1076</v>
      </c>
    </row>
    <row r="464" spans="1:7" x14ac:dyDescent="0.25">
      <c r="A464" t="s">
        <v>273</v>
      </c>
      <c r="B464" t="s">
        <v>1025</v>
      </c>
      <c r="C464">
        <v>17</v>
      </c>
      <c r="D464">
        <v>10</v>
      </c>
      <c r="E464">
        <v>27</v>
      </c>
      <c r="F464" t="s">
        <v>1075</v>
      </c>
      <c r="G464" t="s">
        <v>1076</v>
      </c>
    </row>
    <row r="465" spans="1:7" x14ac:dyDescent="0.25">
      <c r="A465" t="s">
        <v>273</v>
      </c>
      <c r="B465" t="s">
        <v>1026</v>
      </c>
      <c r="C465">
        <v>7</v>
      </c>
      <c r="D465">
        <v>2</v>
      </c>
      <c r="E465">
        <v>9</v>
      </c>
      <c r="F465" t="s">
        <v>1075</v>
      </c>
      <c r="G465" t="s">
        <v>1076</v>
      </c>
    </row>
    <row r="466" spans="1:7" x14ac:dyDescent="0.25">
      <c r="A466" t="s">
        <v>273</v>
      </c>
      <c r="B466" t="s">
        <v>1027</v>
      </c>
      <c r="C466">
        <v>2</v>
      </c>
      <c r="D466">
        <v>0</v>
      </c>
      <c r="E466">
        <v>2</v>
      </c>
      <c r="F466" t="s">
        <v>1075</v>
      </c>
      <c r="G466" t="s">
        <v>1076</v>
      </c>
    </row>
    <row r="467" spans="1:7" x14ac:dyDescent="0.25">
      <c r="A467" t="s">
        <v>273</v>
      </c>
      <c r="B467" t="s">
        <v>1028</v>
      </c>
      <c r="C467">
        <v>2</v>
      </c>
      <c r="D467">
        <v>0</v>
      </c>
      <c r="E467">
        <v>2</v>
      </c>
      <c r="F467" t="s">
        <v>1075</v>
      </c>
      <c r="G467" t="s">
        <v>1076</v>
      </c>
    </row>
    <row r="468" spans="1:7" x14ac:dyDescent="0.25">
      <c r="A468" t="s">
        <v>273</v>
      </c>
      <c r="B468" t="s">
        <v>1029</v>
      </c>
      <c r="C468">
        <v>4</v>
      </c>
      <c r="D468">
        <v>0</v>
      </c>
      <c r="E468">
        <v>4</v>
      </c>
      <c r="F468" t="s">
        <v>1075</v>
      </c>
      <c r="G468" t="s">
        <v>1076</v>
      </c>
    </row>
    <row r="469" spans="1:7" x14ac:dyDescent="0.25">
      <c r="A469" t="s">
        <v>273</v>
      </c>
      <c r="B469" t="s">
        <v>1030</v>
      </c>
      <c r="C469">
        <v>3</v>
      </c>
      <c r="D469">
        <v>0</v>
      </c>
      <c r="E469">
        <v>3</v>
      </c>
      <c r="F469" t="s">
        <v>1075</v>
      </c>
      <c r="G469" t="s">
        <v>1076</v>
      </c>
    </row>
    <row r="470" spans="1:7" x14ac:dyDescent="0.25">
      <c r="A470" t="s">
        <v>273</v>
      </c>
      <c r="B470" t="s">
        <v>1031</v>
      </c>
      <c r="C470">
        <v>3</v>
      </c>
      <c r="D470">
        <v>0</v>
      </c>
      <c r="E470">
        <v>3</v>
      </c>
      <c r="F470" t="s">
        <v>1075</v>
      </c>
      <c r="G470" t="s">
        <v>1076</v>
      </c>
    </row>
    <row r="471" spans="1:7" x14ac:dyDescent="0.25">
      <c r="A471" t="s">
        <v>273</v>
      </c>
      <c r="B471" t="s">
        <v>1032</v>
      </c>
      <c r="C471">
        <v>2</v>
      </c>
      <c r="D471">
        <v>0</v>
      </c>
      <c r="E471">
        <v>2</v>
      </c>
      <c r="F471" t="s">
        <v>1075</v>
      </c>
      <c r="G471" t="s">
        <v>1076</v>
      </c>
    </row>
    <row r="472" spans="1:7" x14ac:dyDescent="0.25">
      <c r="A472" t="s">
        <v>273</v>
      </c>
      <c r="B472" t="s">
        <v>1033</v>
      </c>
      <c r="C472">
        <v>2</v>
      </c>
      <c r="D472">
        <v>0</v>
      </c>
      <c r="E472">
        <v>2</v>
      </c>
      <c r="F472" t="s">
        <v>1075</v>
      </c>
      <c r="G472" t="s">
        <v>1076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X125"/>
  <sheetViews>
    <sheetView tabSelected="1" workbookViewId="0">
      <pane ySplit="2" topLeftCell="A3" activePane="bottomLeft" state="frozen"/>
      <selection pane="bottomLeft" activeCell="H2" sqref="H2"/>
    </sheetView>
  </sheetViews>
  <sheetFormatPr defaultRowHeight="15" x14ac:dyDescent="0.25"/>
  <cols>
    <col min="1" max="1" width="12.140625" customWidth="1"/>
    <col min="2" max="2" width="12.140625" hidden="1" customWidth="1"/>
    <col min="3" max="3" width="33.5703125" customWidth="1"/>
    <col min="4" max="7" width="9.140625" style="5" hidden="1" customWidth="1"/>
    <col min="8" max="8" width="10.85546875" customWidth="1"/>
    <col min="9" max="9" width="11.85546875" customWidth="1"/>
    <col min="10" max="10" width="15.7109375" bestFit="1" customWidth="1"/>
    <col min="11" max="11" width="12.5703125" customWidth="1"/>
    <col min="12" max="12" width="22.85546875" hidden="1" customWidth="1"/>
    <col min="13" max="13" width="18.42578125" hidden="1" customWidth="1"/>
    <col min="14" max="15" width="15.5703125" customWidth="1"/>
    <col min="16" max="17" width="9.140625" hidden="1" customWidth="1"/>
    <col min="18" max="18" width="14.28515625" style="5" customWidth="1"/>
    <col min="19" max="20" width="14" style="5" customWidth="1"/>
    <col min="21" max="22" width="9.140625" hidden="1" customWidth="1"/>
    <col min="23" max="23" width="22.85546875" bestFit="1" customWidth="1"/>
    <col min="24" max="24" width="11.85546875" customWidth="1"/>
  </cols>
  <sheetData>
    <row r="1" spans="1:24" s="43" customFormat="1" x14ac:dyDescent="0.25">
      <c r="A1" s="73" t="s">
        <v>1102</v>
      </c>
      <c r="B1" s="74"/>
      <c r="C1" s="74"/>
      <c r="D1" s="74"/>
      <c r="E1" s="74"/>
      <c r="F1" s="74"/>
      <c r="G1" s="74"/>
      <c r="H1" s="74"/>
      <c r="I1" s="75" t="s">
        <v>1211</v>
      </c>
      <c r="J1" s="75"/>
      <c r="K1" s="62"/>
      <c r="L1" s="39" t="s">
        <v>1232</v>
      </c>
      <c r="M1" s="39" t="s">
        <v>1233</v>
      </c>
      <c r="N1" s="76" t="s">
        <v>1212</v>
      </c>
      <c r="O1" s="76"/>
      <c r="P1" s="39" t="s">
        <v>1234</v>
      </c>
      <c r="Q1" s="39" t="s">
        <v>1235</v>
      </c>
      <c r="R1" s="72" t="s">
        <v>1227</v>
      </c>
      <c r="S1" s="72"/>
      <c r="T1" s="72"/>
      <c r="U1" s="40" t="s">
        <v>1236</v>
      </c>
      <c r="V1" s="40" t="s">
        <v>1237</v>
      </c>
      <c r="W1" s="41"/>
      <c r="X1" s="42"/>
    </row>
    <row r="2" spans="1:24" s="22" customFormat="1" ht="75" x14ac:dyDescent="0.25">
      <c r="A2" s="23" t="s">
        <v>1102</v>
      </c>
      <c r="B2" s="24"/>
      <c r="C2" s="25" t="s">
        <v>1238</v>
      </c>
      <c r="D2" s="25" t="s">
        <v>2</v>
      </c>
      <c r="E2" s="25" t="s">
        <v>3</v>
      </c>
      <c r="F2" s="25" t="s">
        <v>4</v>
      </c>
      <c r="G2" s="25" t="s">
        <v>5</v>
      </c>
      <c r="H2" s="77" t="s">
        <v>1253</v>
      </c>
      <c r="I2" s="50" t="s">
        <v>1250</v>
      </c>
      <c r="J2" s="50" t="s">
        <v>1251</v>
      </c>
      <c r="K2" s="50" t="s">
        <v>1252</v>
      </c>
      <c r="L2" s="25" t="s">
        <v>241</v>
      </c>
      <c r="M2" s="25" t="s">
        <v>242</v>
      </c>
      <c r="N2" s="51" t="s">
        <v>1245</v>
      </c>
      <c r="O2" s="51" t="s">
        <v>1246</v>
      </c>
      <c r="P2" s="25" t="s">
        <v>244</v>
      </c>
      <c r="Q2" s="25" t="s">
        <v>245</v>
      </c>
      <c r="R2" s="26" t="s">
        <v>1247</v>
      </c>
      <c r="S2" s="26" t="s">
        <v>1248</v>
      </c>
      <c r="T2" s="26" t="s">
        <v>1249</v>
      </c>
      <c r="U2" s="52" t="s">
        <v>1228</v>
      </c>
      <c r="V2" s="52" t="s">
        <v>1229</v>
      </c>
      <c r="W2" s="53" t="s">
        <v>1231</v>
      </c>
      <c r="X2" s="54" t="s">
        <v>1230</v>
      </c>
    </row>
    <row r="3" spans="1:24" x14ac:dyDescent="0.25">
      <c r="A3" s="27" t="s">
        <v>6</v>
      </c>
      <c r="B3" s="28" t="s">
        <v>278</v>
      </c>
      <c r="C3" s="28" t="s">
        <v>7</v>
      </c>
      <c r="D3" s="29"/>
      <c r="E3" s="29"/>
      <c r="F3" s="29"/>
      <c r="G3" s="29">
        <v>1</v>
      </c>
      <c r="H3" s="28" t="s">
        <v>8</v>
      </c>
      <c r="I3" s="29">
        <f t="shared" ref="I3:I34" si="0">IFERROR(VLOOKUP($A3,IND_2, 3, FALSE), "")</f>
        <v>10.15</v>
      </c>
      <c r="J3" s="44">
        <f>IFERROR(VLOOKUP($A3, IND_2,6, FALSE), "")</f>
        <v>11.450980392156863</v>
      </c>
      <c r="K3" s="63">
        <f>IFERROR(VLOOKUP($A3, IND_2,7, FALSE), "")</f>
        <v>0.30736842105263157</v>
      </c>
      <c r="L3" s="45">
        <f t="shared" ref="L3:L34" si="1">SUM(1)-SUM(SUM(I3:J3)/$L$125)</f>
        <v>0.41151723774973259</v>
      </c>
      <c r="M3" s="29" t="s">
        <v>243</v>
      </c>
      <c r="N3" s="29" t="str">
        <f t="shared" ref="N3:N34" si="2">IFERROR(VLOOKUP($A3, IND_3A, 5, FALSE), "")</f>
        <v/>
      </c>
      <c r="O3" s="29" t="str">
        <f t="shared" ref="O3:O34" si="3">IFERROR(VLOOKUP($A3, IND_3B, 5, FALSE), "")</f>
        <v/>
      </c>
      <c r="P3" s="45">
        <f t="shared" ref="P3:P34" si="4">SUM(1)-SUM(SUM(N3:O3)/$P$125)</f>
        <v>1</v>
      </c>
      <c r="Q3" s="29" t="s">
        <v>243</v>
      </c>
      <c r="R3" s="29" t="str">
        <f t="shared" ref="R3:R34" si="5">IFERROR(VLOOKUP($A3, IND_4AB, 5, FALSE),"")</f>
        <v/>
      </c>
      <c r="S3" s="30" t="str">
        <f t="shared" ref="S3:S34" si="6">IFERROR(VLOOKUP($A3, IND_4AB, 9, FALSE),"")</f>
        <v/>
      </c>
      <c r="T3" s="29" t="str">
        <f t="shared" ref="T3:T34" si="7">IFERROR(VLOOKUP($A3, IND_4C, 4, FALSE),"")</f>
        <v/>
      </c>
      <c r="U3" s="46" t="str">
        <f t="shared" ref="U3:U34" si="8">IFERROR(SUM(1)-SUM(($R$3:$R$124)/R$125), "")</f>
        <v/>
      </c>
      <c r="V3" s="29" t="s">
        <v>243</v>
      </c>
      <c r="W3" s="34" t="str">
        <f>IF(AND(M3 = "REVIEW", Q3= "REVIEW", V3= "REVIEW"), "REVIEW RECOMMENDED", "NOT REQUIRED")</f>
        <v>REVIEW RECOMMENDED</v>
      </c>
      <c r="X3" s="31">
        <f t="shared" ref="X3:X34" si="9">SUM( L3, P3,U3)</f>
        <v>1.4115172377497327</v>
      </c>
    </row>
    <row r="4" spans="1:24" hidden="1" x14ac:dyDescent="0.25">
      <c r="A4" s="32" t="s">
        <v>41</v>
      </c>
      <c r="B4" s="33" t="s">
        <v>1243</v>
      </c>
      <c r="C4" s="33" t="s">
        <v>42</v>
      </c>
      <c r="D4" s="34">
        <v>1</v>
      </c>
      <c r="E4" s="34">
        <v>1</v>
      </c>
      <c r="F4" s="34">
        <v>1</v>
      </c>
      <c r="G4" s="34">
        <v>1</v>
      </c>
      <c r="H4" s="33" t="s">
        <v>12</v>
      </c>
      <c r="I4" s="34">
        <f t="shared" si="0"/>
        <v>19.09</v>
      </c>
      <c r="J4" s="47">
        <f>IFERROR(VLOOKUP($A4, IND_2,6, FALSE), "")</f>
        <v>28.958974358974359</v>
      </c>
      <c r="K4" s="47"/>
      <c r="L4" s="48">
        <f t="shared" si="1"/>
        <v>-0.30901434290122687</v>
      </c>
      <c r="M4" s="34"/>
      <c r="N4" s="34">
        <f t="shared" si="2"/>
        <v>0.69</v>
      </c>
      <c r="O4" s="34">
        <f t="shared" si="3"/>
        <v>0.41</v>
      </c>
      <c r="P4" s="48">
        <f t="shared" si="4"/>
        <v>1.4121444422032781E-3</v>
      </c>
      <c r="Q4" s="34"/>
      <c r="R4" s="35">
        <f t="shared" si="5"/>
        <v>2</v>
      </c>
      <c r="S4" s="36">
        <f t="shared" si="6"/>
        <v>4.916666666666667</v>
      </c>
      <c r="T4" s="34">
        <f t="shared" si="7"/>
        <v>95.5</v>
      </c>
      <c r="U4" s="49">
        <f t="shared" si="8"/>
        <v>0.91071843757265758</v>
      </c>
      <c r="V4" s="34" t="s">
        <v>243</v>
      </c>
      <c r="W4" s="34" t="str">
        <f>IF(AND(M4 = "REVIEW", Q4= "REVIEW", V4= "REVIEW"), "REVIEW RECOMMENDED", "NOT REQUIRED")</f>
        <v>NOT REQUIRED</v>
      </c>
      <c r="X4" s="37">
        <f t="shared" si="9"/>
        <v>0.60311623911363399</v>
      </c>
    </row>
    <row r="5" spans="1:24" hidden="1" x14ac:dyDescent="0.25">
      <c r="A5" s="27" t="s">
        <v>46</v>
      </c>
      <c r="B5" s="28" t="s">
        <v>1243</v>
      </c>
      <c r="C5" s="28" t="s">
        <v>47</v>
      </c>
      <c r="D5" s="29">
        <v>1</v>
      </c>
      <c r="E5" s="29">
        <v>1</v>
      </c>
      <c r="F5" s="29"/>
      <c r="G5" s="29"/>
      <c r="H5" s="28" t="s">
        <v>24</v>
      </c>
      <c r="I5" s="29">
        <f t="shared" si="0"/>
        <v>0</v>
      </c>
      <c r="J5" s="44" t="str">
        <f>IFERROR(VLOOKUP($A5, IND_2,6, FALSE), "")</f>
        <v/>
      </c>
      <c r="K5" s="44"/>
      <c r="L5" s="45">
        <f t="shared" si="1"/>
        <v>1</v>
      </c>
      <c r="M5" s="29" t="s">
        <v>243</v>
      </c>
      <c r="N5" s="29" t="str">
        <f t="shared" si="2"/>
        <v/>
      </c>
      <c r="O5" s="29" t="str">
        <f t="shared" si="3"/>
        <v/>
      </c>
      <c r="P5" s="45">
        <f t="shared" si="4"/>
        <v>1</v>
      </c>
      <c r="Q5" s="29" t="s">
        <v>243</v>
      </c>
      <c r="R5" s="38">
        <f t="shared" si="5"/>
        <v>3.6666666666666665</v>
      </c>
      <c r="S5" s="30">
        <f t="shared" si="6"/>
        <v>3.25</v>
      </c>
      <c r="T5" s="29">
        <f t="shared" si="7"/>
        <v>84.5</v>
      </c>
      <c r="U5" s="46">
        <f t="shared" si="8"/>
        <v>0.83631713554987219</v>
      </c>
      <c r="V5" s="34" t="s">
        <v>243</v>
      </c>
      <c r="W5" s="29" t="str">
        <f>IF(AND(M5 = "REVIEW", Q5= "REVIEW", V5= "REVIEW"), "REVIEW", "NOT REQUIRED")</f>
        <v>REVIEW</v>
      </c>
      <c r="X5" s="31">
        <f t="shared" si="9"/>
        <v>2.836317135549872</v>
      </c>
    </row>
    <row r="6" spans="1:24" x14ac:dyDescent="0.25">
      <c r="A6" s="32" t="s">
        <v>82</v>
      </c>
      <c r="B6" s="33" t="s">
        <v>278</v>
      </c>
      <c r="C6" s="33" t="s">
        <v>83</v>
      </c>
      <c r="D6" s="34">
        <v>1</v>
      </c>
      <c r="E6" s="34">
        <v>1</v>
      </c>
      <c r="F6" s="34">
        <v>1</v>
      </c>
      <c r="G6" s="34">
        <v>1</v>
      </c>
      <c r="H6" s="33" t="s">
        <v>12</v>
      </c>
      <c r="I6" s="34">
        <f t="shared" si="0"/>
        <v>13.13</v>
      </c>
      <c r="J6" s="47">
        <f>IFERROR(VLOOKUP($A6, IND_2,6, FALSE), "")</f>
        <v>19.482142857142858</v>
      </c>
      <c r="K6" s="63">
        <f>IFERROR(VLOOKUP($A6, IND_2,7, FALSE), "")</f>
        <v>0.63938269193201802</v>
      </c>
      <c r="L6" s="48">
        <f t="shared" si="1"/>
        <v>0.11153644126078199</v>
      </c>
      <c r="M6" s="34" t="s">
        <v>243</v>
      </c>
      <c r="N6" s="34">
        <f t="shared" si="2"/>
        <v>0.64</v>
      </c>
      <c r="O6" s="34">
        <f t="shared" si="3"/>
        <v>0.24</v>
      </c>
      <c r="P6" s="48">
        <f t="shared" si="4"/>
        <v>0.20112971555376258</v>
      </c>
      <c r="Q6" s="34" t="s">
        <v>243</v>
      </c>
      <c r="R6" s="35">
        <f t="shared" si="5"/>
        <v>1</v>
      </c>
      <c r="S6" s="36">
        <f t="shared" si="6"/>
        <v>1.75</v>
      </c>
      <c r="T6" s="34">
        <f t="shared" si="7"/>
        <v>70</v>
      </c>
      <c r="U6" s="49">
        <f t="shared" si="8"/>
        <v>0.95535921878632879</v>
      </c>
      <c r="V6" s="34" t="s">
        <v>243</v>
      </c>
      <c r="W6" s="34" t="str">
        <f>IF(AND(M6 = "REVIEW", Q6= "REVIEW", V6= "REVIEW"), "REVIEW RECOMMENDED", "NOT REQUIRED")</f>
        <v>REVIEW RECOMMENDED</v>
      </c>
      <c r="X6" s="37">
        <f t="shared" si="9"/>
        <v>1.2680253756008733</v>
      </c>
    </row>
    <row r="7" spans="1:24" hidden="1" x14ac:dyDescent="0.25">
      <c r="A7" s="27" t="s">
        <v>44</v>
      </c>
      <c r="B7" s="28" t="s">
        <v>1243</v>
      </c>
      <c r="C7" s="28" t="s">
        <v>45</v>
      </c>
      <c r="D7" s="29">
        <v>1</v>
      </c>
      <c r="E7" s="29">
        <v>1</v>
      </c>
      <c r="F7" s="29">
        <v>1</v>
      </c>
      <c r="G7" s="29">
        <v>1</v>
      </c>
      <c r="H7" s="28" t="s">
        <v>12</v>
      </c>
      <c r="I7" s="29">
        <f t="shared" si="0"/>
        <v>0</v>
      </c>
      <c r="J7" s="44">
        <f>IFERROR(VLOOKUP($A7, IND_2,7, FALSE), "")</f>
        <v>0</v>
      </c>
      <c r="K7" s="63"/>
      <c r="L7" s="45">
        <f t="shared" si="1"/>
        <v>1</v>
      </c>
      <c r="M7" s="29" t="s">
        <v>243</v>
      </c>
      <c r="N7" s="29" t="str">
        <f t="shared" si="2"/>
        <v/>
      </c>
      <c r="O7" s="29" t="str">
        <f t="shared" si="3"/>
        <v/>
      </c>
      <c r="P7" s="45">
        <f t="shared" si="4"/>
        <v>1</v>
      </c>
      <c r="Q7" s="29" t="s">
        <v>243</v>
      </c>
      <c r="R7" s="38" t="str">
        <f t="shared" si="5"/>
        <v/>
      </c>
      <c r="S7" s="30" t="str">
        <f t="shared" si="6"/>
        <v/>
      </c>
      <c r="T7" s="29" t="str">
        <f t="shared" si="7"/>
        <v/>
      </c>
      <c r="U7" s="46" t="str">
        <f t="shared" si="8"/>
        <v/>
      </c>
      <c r="V7" s="29" t="s">
        <v>243</v>
      </c>
      <c r="W7" s="34" t="str">
        <f>IF(AND(M7 = "REVIEW", Q7= "REVIEW", V7= "REVIEW"), "REVIEW RECOMMENDED", "NOT REQUIRED")</f>
        <v>REVIEW RECOMMENDED</v>
      </c>
      <c r="X7" s="31">
        <f t="shared" si="9"/>
        <v>2</v>
      </c>
    </row>
    <row r="8" spans="1:24" hidden="1" x14ac:dyDescent="0.25">
      <c r="A8" s="32" t="s">
        <v>86</v>
      </c>
      <c r="B8" s="33" t="s">
        <v>1243</v>
      </c>
      <c r="C8" s="33" t="s">
        <v>87</v>
      </c>
      <c r="D8" s="34">
        <v>1</v>
      </c>
      <c r="E8" s="34">
        <v>1</v>
      </c>
      <c r="F8" s="34"/>
      <c r="G8" s="34"/>
      <c r="H8" s="33" t="s">
        <v>24</v>
      </c>
      <c r="I8" s="34">
        <f t="shared" si="0"/>
        <v>0</v>
      </c>
      <c r="J8" s="47" t="str">
        <f t="shared" ref="J8:J39" si="10">IFERROR(VLOOKUP($A8, IND_2,6, FALSE), "")</f>
        <v/>
      </c>
      <c r="K8" s="47"/>
      <c r="L8" s="48">
        <f t="shared" si="1"/>
        <v>1</v>
      </c>
      <c r="M8" s="34" t="s">
        <v>243</v>
      </c>
      <c r="N8" s="34" t="str">
        <f t="shared" si="2"/>
        <v/>
      </c>
      <c r="O8" s="34" t="str">
        <f t="shared" si="3"/>
        <v/>
      </c>
      <c r="P8" s="48">
        <f t="shared" si="4"/>
        <v>1</v>
      </c>
      <c r="Q8" s="34" t="s">
        <v>243</v>
      </c>
      <c r="R8" s="35" t="str">
        <f t="shared" si="5"/>
        <v/>
      </c>
      <c r="S8" s="36" t="str">
        <f t="shared" si="6"/>
        <v/>
      </c>
      <c r="T8" s="34" t="str">
        <f t="shared" si="7"/>
        <v/>
      </c>
      <c r="U8" s="49" t="str">
        <f t="shared" si="8"/>
        <v/>
      </c>
      <c r="V8" s="34" t="s">
        <v>243</v>
      </c>
      <c r="W8" s="34" t="str">
        <f>IF(AND(M8 = "REVIEW", Q8= "REVIEW", V8= "REVIEW"), "REVIEW", "NOT REQUIRED")</f>
        <v>REVIEW</v>
      </c>
      <c r="X8" s="37">
        <f t="shared" si="9"/>
        <v>2</v>
      </c>
    </row>
    <row r="9" spans="1:24" hidden="1" x14ac:dyDescent="0.25">
      <c r="A9" s="27" t="s">
        <v>115</v>
      </c>
      <c r="B9" s="28" t="s">
        <v>1243</v>
      </c>
      <c r="C9" s="28" t="s">
        <v>116</v>
      </c>
      <c r="D9" s="29">
        <v>1</v>
      </c>
      <c r="E9" s="29">
        <v>1</v>
      </c>
      <c r="F9" s="29">
        <v>1</v>
      </c>
      <c r="G9" s="29">
        <v>1</v>
      </c>
      <c r="H9" s="28" t="s">
        <v>12</v>
      </c>
      <c r="I9" s="29">
        <f t="shared" si="0"/>
        <v>12.9</v>
      </c>
      <c r="J9" s="44">
        <f t="shared" si="10"/>
        <v>20.210526315789473</v>
      </c>
      <c r="K9" s="44"/>
      <c r="L9" s="45">
        <f t="shared" si="1"/>
        <v>9.7958813343917095E-2</v>
      </c>
      <c r="M9" s="29" t="s">
        <v>243</v>
      </c>
      <c r="N9" s="29">
        <f t="shared" si="2"/>
        <v>0.75</v>
      </c>
      <c r="O9" s="29">
        <f t="shared" si="3"/>
        <v>0.45</v>
      </c>
      <c r="P9" s="45">
        <f t="shared" si="4"/>
        <v>-8.9368569699414646E-2</v>
      </c>
      <c r="Q9" s="29"/>
      <c r="R9" s="38">
        <f t="shared" si="5"/>
        <v>10.666666666666666</v>
      </c>
      <c r="S9" s="30">
        <f t="shared" si="6"/>
        <v>5.916666666666667</v>
      </c>
      <c r="T9" s="29">
        <f t="shared" si="7"/>
        <v>97</v>
      </c>
      <c r="U9" s="46">
        <f t="shared" si="8"/>
        <v>0.52383166705417361</v>
      </c>
      <c r="V9" s="29"/>
      <c r="W9" s="34" t="str">
        <f t="shared" ref="W9:W14" si="11">IF(AND(M9 = "REVIEW", Q9= "REVIEW", V9= "REVIEW"), "REVIEW RECOMMENDED", "NOT REQUIRED")</f>
        <v>NOT REQUIRED</v>
      </c>
      <c r="X9" s="31">
        <f t="shared" si="9"/>
        <v>0.53242191069867606</v>
      </c>
    </row>
    <row r="10" spans="1:24" hidden="1" x14ac:dyDescent="0.25">
      <c r="A10" s="27" t="s">
        <v>10</v>
      </c>
      <c r="B10" s="28" t="s">
        <v>1243</v>
      </c>
      <c r="C10" s="28" t="s">
        <v>11</v>
      </c>
      <c r="D10" s="29">
        <v>1</v>
      </c>
      <c r="E10" s="29">
        <v>1</v>
      </c>
      <c r="F10" s="29">
        <v>1</v>
      </c>
      <c r="G10" s="29">
        <v>1</v>
      </c>
      <c r="H10" s="28" t="s">
        <v>12</v>
      </c>
      <c r="I10" s="29">
        <f t="shared" si="0"/>
        <v>0</v>
      </c>
      <c r="J10" s="44" t="str">
        <f t="shared" si="10"/>
        <v/>
      </c>
      <c r="K10" s="63"/>
      <c r="L10" s="45">
        <f t="shared" si="1"/>
        <v>1</v>
      </c>
      <c r="M10" s="29" t="s">
        <v>243</v>
      </c>
      <c r="N10" s="29" t="str">
        <f t="shared" si="2"/>
        <v/>
      </c>
      <c r="O10" s="29" t="str">
        <f t="shared" si="3"/>
        <v/>
      </c>
      <c r="P10" s="45">
        <f t="shared" si="4"/>
        <v>1</v>
      </c>
      <c r="Q10" s="29" t="s">
        <v>243</v>
      </c>
      <c r="R10" s="38" t="str">
        <f t="shared" si="5"/>
        <v/>
      </c>
      <c r="S10" s="38" t="str">
        <f t="shared" si="6"/>
        <v/>
      </c>
      <c r="T10" s="29" t="str">
        <f t="shared" si="7"/>
        <v/>
      </c>
      <c r="U10" s="46" t="str">
        <f t="shared" si="8"/>
        <v/>
      </c>
      <c r="V10" s="29" t="s">
        <v>243</v>
      </c>
      <c r="W10" s="34" t="str">
        <f t="shared" si="11"/>
        <v>REVIEW RECOMMENDED</v>
      </c>
      <c r="X10" s="31">
        <f t="shared" si="9"/>
        <v>2</v>
      </c>
    </row>
    <row r="11" spans="1:24" hidden="1" x14ac:dyDescent="0.25">
      <c r="A11" s="27" t="s">
        <v>143</v>
      </c>
      <c r="B11" s="28" t="s">
        <v>1243</v>
      </c>
      <c r="C11" s="28" t="s">
        <v>144</v>
      </c>
      <c r="D11" s="29">
        <v>1</v>
      </c>
      <c r="E11" s="29">
        <v>1</v>
      </c>
      <c r="F11" s="29">
        <v>1</v>
      </c>
      <c r="G11" s="29">
        <v>1</v>
      </c>
      <c r="H11" s="28" t="s">
        <v>12</v>
      </c>
      <c r="I11" s="29">
        <f t="shared" si="0"/>
        <v>13.71</v>
      </c>
      <c r="J11" s="44">
        <f t="shared" si="10"/>
        <v>20.549395161290324</v>
      </c>
      <c r="K11" s="44"/>
      <c r="L11" s="45">
        <f t="shared" si="1"/>
        <v>6.665979360548413E-2</v>
      </c>
      <c r="M11" s="29" t="s">
        <v>243</v>
      </c>
      <c r="N11" s="29">
        <f t="shared" si="2"/>
        <v>0.61</v>
      </c>
      <c r="O11" s="29">
        <f t="shared" si="3"/>
        <v>0.41</v>
      </c>
      <c r="P11" s="45">
        <f t="shared" si="4"/>
        <v>7.4036715755497529E-2</v>
      </c>
      <c r="Q11" s="29"/>
      <c r="R11" s="38">
        <f t="shared" si="5"/>
        <v>8.3333333333333339</v>
      </c>
      <c r="S11" s="30">
        <f t="shared" si="6"/>
        <v>3.75</v>
      </c>
      <c r="T11" s="29">
        <f t="shared" si="7"/>
        <v>78.3</v>
      </c>
      <c r="U11" s="46">
        <f t="shared" si="8"/>
        <v>0.62799348988607306</v>
      </c>
      <c r="V11" s="29"/>
      <c r="W11" s="34" t="str">
        <f t="shared" si="11"/>
        <v>NOT REQUIRED</v>
      </c>
      <c r="X11" s="31">
        <f t="shared" si="9"/>
        <v>0.76868999924705472</v>
      </c>
    </row>
    <row r="12" spans="1:24" hidden="1" x14ac:dyDescent="0.25">
      <c r="A12" s="32" t="s">
        <v>145</v>
      </c>
      <c r="B12" s="33" t="s">
        <v>1243</v>
      </c>
      <c r="C12" s="33" t="s">
        <v>146</v>
      </c>
      <c r="D12" s="34">
        <v>1</v>
      </c>
      <c r="E12" s="34">
        <v>1</v>
      </c>
      <c r="F12" s="34">
        <v>1</v>
      </c>
      <c r="G12" s="34">
        <v>1</v>
      </c>
      <c r="H12" s="33" t="s">
        <v>12</v>
      </c>
      <c r="I12" s="34">
        <f t="shared" si="0"/>
        <v>15.43</v>
      </c>
      <c r="J12" s="47">
        <f t="shared" si="10"/>
        <v>23.808408408408408</v>
      </c>
      <c r="K12" s="47"/>
      <c r="L12" s="48">
        <f t="shared" si="1"/>
        <v>-6.8985136196340946E-2</v>
      </c>
      <c r="M12" s="29" t="s">
        <v>243</v>
      </c>
      <c r="N12" s="34">
        <f t="shared" si="2"/>
        <v>0.65</v>
      </c>
      <c r="O12" s="34">
        <f t="shared" si="3"/>
        <v>0.54</v>
      </c>
      <c r="P12" s="48">
        <f t="shared" si="4"/>
        <v>-8.0290498285252809E-2</v>
      </c>
      <c r="Q12" s="34"/>
      <c r="R12" s="35">
        <f t="shared" si="5"/>
        <v>42</v>
      </c>
      <c r="S12" s="36">
        <f t="shared" si="6"/>
        <v>3.9166666666666665</v>
      </c>
      <c r="T12" s="34">
        <f t="shared" si="7"/>
        <v>79</v>
      </c>
      <c r="U12" s="49">
        <f t="shared" si="8"/>
        <v>-0.87491281097419171</v>
      </c>
      <c r="V12" s="34"/>
      <c r="W12" s="34" t="str">
        <f t="shared" si="11"/>
        <v>NOT REQUIRED</v>
      </c>
      <c r="X12" s="37">
        <f t="shared" si="9"/>
        <v>-1.0241884454557855</v>
      </c>
    </row>
    <row r="13" spans="1:24" hidden="1" x14ac:dyDescent="0.25">
      <c r="A13" s="27" t="s">
        <v>147</v>
      </c>
      <c r="B13" s="28" t="s">
        <v>1243</v>
      </c>
      <c r="C13" s="28" t="s">
        <v>148</v>
      </c>
      <c r="D13" s="29">
        <v>1</v>
      </c>
      <c r="E13" s="29">
        <v>1</v>
      </c>
      <c r="F13" s="29">
        <v>1</v>
      </c>
      <c r="G13" s="29">
        <v>1</v>
      </c>
      <c r="H13" s="28" t="s">
        <v>12</v>
      </c>
      <c r="I13" s="29">
        <f t="shared" si="0"/>
        <v>21.42</v>
      </c>
      <c r="J13" s="44">
        <f t="shared" si="10"/>
        <v>30.497641509433961</v>
      </c>
      <c r="K13" s="44"/>
      <c r="L13" s="45">
        <f t="shared" si="1"/>
        <v>-0.41440974114694584</v>
      </c>
      <c r="M13" s="29"/>
      <c r="N13" s="29">
        <f t="shared" si="2"/>
        <v>0.6</v>
      </c>
      <c r="O13" s="29">
        <f t="shared" si="3"/>
        <v>0.41</v>
      </c>
      <c r="P13" s="45">
        <f t="shared" si="4"/>
        <v>8.3114787169659254E-2</v>
      </c>
      <c r="Q13" s="29"/>
      <c r="R13" s="38">
        <f t="shared" si="5"/>
        <v>34</v>
      </c>
      <c r="S13" s="30">
        <f t="shared" si="6"/>
        <v>4.75</v>
      </c>
      <c r="T13" s="29">
        <f t="shared" si="7"/>
        <v>86</v>
      </c>
      <c r="U13" s="46">
        <f t="shared" si="8"/>
        <v>-0.51778656126482181</v>
      </c>
      <c r="V13" s="34" t="s">
        <v>243</v>
      </c>
      <c r="W13" s="34" t="str">
        <f t="shared" si="11"/>
        <v>NOT REQUIRED</v>
      </c>
      <c r="X13" s="31">
        <f t="shared" si="9"/>
        <v>-0.8490815152421084</v>
      </c>
    </row>
    <row r="14" spans="1:24" hidden="1" x14ac:dyDescent="0.25">
      <c r="A14" s="32" t="s">
        <v>149</v>
      </c>
      <c r="B14" s="33" t="s">
        <v>1243</v>
      </c>
      <c r="C14" s="33" t="s">
        <v>150</v>
      </c>
      <c r="D14" s="34">
        <v>1</v>
      </c>
      <c r="E14" s="34">
        <v>1</v>
      </c>
      <c r="F14" s="34">
        <v>1</v>
      </c>
      <c r="G14" s="34">
        <v>1</v>
      </c>
      <c r="H14" s="33" t="s">
        <v>12</v>
      </c>
      <c r="I14" s="34">
        <f t="shared" si="0"/>
        <v>18.55</v>
      </c>
      <c r="J14" s="47">
        <f t="shared" si="10"/>
        <v>31.413489736070382</v>
      </c>
      <c r="K14" s="47"/>
      <c r="L14" s="48">
        <f t="shared" si="1"/>
        <v>-0.36117212819754441</v>
      </c>
      <c r="M14" s="34"/>
      <c r="N14" s="34">
        <f t="shared" si="2"/>
        <v>0.63</v>
      </c>
      <c r="O14" s="34">
        <f t="shared" si="3"/>
        <v>0.41</v>
      </c>
      <c r="P14" s="48">
        <f t="shared" si="4"/>
        <v>5.5880572927173855E-2</v>
      </c>
      <c r="Q14" s="34"/>
      <c r="R14" s="35">
        <f t="shared" si="5"/>
        <v>30.666666666666668</v>
      </c>
      <c r="S14" s="36">
        <f t="shared" si="6"/>
        <v>3.9166666666666665</v>
      </c>
      <c r="T14" s="34">
        <f t="shared" si="7"/>
        <v>76</v>
      </c>
      <c r="U14" s="49">
        <f t="shared" si="8"/>
        <v>-0.36898395721925104</v>
      </c>
      <c r="V14" s="34"/>
      <c r="W14" s="34" t="str">
        <f t="shared" si="11"/>
        <v>NOT REQUIRED</v>
      </c>
      <c r="X14" s="37">
        <f t="shared" si="9"/>
        <v>-0.67427551248962159</v>
      </c>
    </row>
    <row r="15" spans="1:24" hidden="1" x14ac:dyDescent="0.25">
      <c r="A15" s="27" t="s">
        <v>155</v>
      </c>
      <c r="B15" s="28" t="s">
        <v>1243</v>
      </c>
      <c r="C15" s="28" t="s">
        <v>156</v>
      </c>
      <c r="D15" s="29">
        <v>1</v>
      </c>
      <c r="E15" s="29">
        <v>1</v>
      </c>
      <c r="F15" s="29">
        <v>1</v>
      </c>
      <c r="G15" s="29"/>
      <c r="H15" s="28" t="s">
        <v>24</v>
      </c>
      <c r="I15" s="29">
        <f t="shared" si="0"/>
        <v>0</v>
      </c>
      <c r="J15" s="44" t="str">
        <f t="shared" si="10"/>
        <v/>
      </c>
      <c r="K15" s="44"/>
      <c r="L15" s="45">
        <f t="shared" si="1"/>
        <v>1</v>
      </c>
      <c r="M15" s="29" t="s">
        <v>243</v>
      </c>
      <c r="N15" s="29">
        <f t="shared" si="2"/>
        <v>0.47</v>
      </c>
      <c r="O15" s="29">
        <f t="shared" si="3"/>
        <v>0.22</v>
      </c>
      <c r="P15" s="45">
        <f t="shared" si="4"/>
        <v>0.37361307242283659</v>
      </c>
      <c r="Q15" s="29" t="s">
        <v>243</v>
      </c>
      <c r="R15" s="38">
        <f t="shared" si="5"/>
        <v>3</v>
      </c>
      <c r="S15" s="30">
        <f t="shared" si="6"/>
        <v>4.916666666666667</v>
      </c>
      <c r="T15" s="29" t="str">
        <f t="shared" si="7"/>
        <v/>
      </c>
      <c r="U15" s="46">
        <f t="shared" si="8"/>
        <v>0.86607765635898626</v>
      </c>
      <c r="V15" s="29" t="s">
        <v>243</v>
      </c>
      <c r="W15" s="29" t="str">
        <f>IF(AND(M15 = "REVIEW", Q15= "REVIEW", V15= "REVIEW"), "REVIEW", "NOT REQUIRED")</f>
        <v>REVIEW</v>
      </c>
      <c r="X15" s="31">
        <f t="shared" si="9"/>
        <v>2.2396907287818228</v>
      </c>
    </row>
    <row r="16" spans="1:24" hidden="1" x14ac:dyDescent="0.25">
      <c r="A16" s="32" t="s">
        <v>167</v>
      </c>
      <c r="B16" s="33" t="s">
        <v>1243</v>
      </c>
      <c r="C16" s="33" t="s">
        <v>168</v>
      </c>
      <c r="D16" s="34">
        <v>1</v>
      </c>
      <c r="E16" s="34">
        <v>1</v>
      </c>
      <c r="F16" s="34">
        <v>1</v>
      </c>
      <c r="G16" s="34">
        <v>1</v>
      </c>
      <c r="H16" s="33" t="s">
        <v>12</v>
      </c>
      <c r="I16" s="34">
        <f t="shared" si="0"/>
        <v>19.55</v>
      </c>
      <c r="J16" s="47">
        <f t="shared" si="10"/>
        <v>33.605990783410135</v>
      </c>
      <c r="K16" s="47"/>
      <c r="L16" s="48">
        <f t="shared" si="1"/>
        <v>-0.44814650624510355</v>
      </c>
      <c r="M16" s="34"/>
      <c r="N16" s="34">
        <f t="shared" si="2"/>
        <v>0.82</v>
      </c>
      <c r="O16" s="34">
        <f t="shared" si="3"/>
        <v>0.47</v>
      </c>
      <c r="P16" s="48">
        <f t="shared" si="4"/>
        <v>-0.17107121242687073</v>
      </c>
      <c r="Q16" s="34"/>
      <c r="R16" s="35">
        <f t="shared" si="5"/>
        <v>3.5</v>
      </c>
      <c r="S16" s="36">
        <f t="shared" si="6"/>
        <v>4.5</v>
      </c>
      <c r="T16" s="34">
        <f t="shared" si="7"/>
        <v>79</v>
      </c>
      <c r="U16" s="49">
        <f t="shared" si="8"/>
        <v>0.84375726575215071</v>
      </c>
      <c r="V16" s="34" t="s">
        <v>243</v>
      </c>
      <c r="W16" s="34" t="str">
        <f>IF(AND(M16 = "REVIEW", Q16= "REVIEW", V16= "REVIEW"), "REVIEW RECOMMENDED", "NOT REQUIRED")</f>
        <v>NOT REQUIRED</v>
      </c>
      <c r="X16" s="37">
        <f t="shared" si="9"/>
        <v>0.22453954708017643</v>
      </c>
    </row>
    <row r="17" spans="1:24" hidden="1" x14ac:dyDescent="0.25">
      <c r="A17" s="27" t="s">
        <v>171</v>
      </c>
      <c r="B17" s="28" t="s">
        <v>1243</v>
      </c>
      <c r="C17" s="28" t="s">
        <v>172</v>
      </c>
      <c r="D17" s="29">
        <v>1</v>
      </c>
      <c r="E17" s="29"/>
      <c r="F17" s="29"/>
      <c r="G17" s="29"/>
      <c r="H17" s="28" t="s">
        <v>24</v>
      </c>
      <c r="I17" s="29">
        <f t="shared" si="0"/>
        <v>0</v>
      </c>
      <c r="J17" s="44" t="str">
        <f t="shared" si="10"/>
        <v/>
      </c>
      <c r="K17" s="44"/>
      <c r="L17" s="45">
        <f t="shared" si="1"/>
        <v>1</v>
      </c>
      <c r="M17" s="29" t="s">
        <v>243</v>
      </c>
      <c r="N17" s="29" t="str">
        <f t="shared" si="2"/>
        <v/>
      </c>
      <c r="O17" s="29" t="str">
        <f t="shared" si="3"/>
        <v/>
      </c>
      <c r="P17" s="45">
        <f t="shared" si="4"/>
        <v>1</v>
      </c>
      <c r="Q17" s="29" t="s">
        <v>243</v>
      </c>
      <c r="R17" s="38" t="str">
        <f t="shared" si="5"/>
        <v/>
      </c>
      <c r="S17" s="30" t="str">
        <f t="shared" si="6"/>
        <v/>
      </c>
      <c r="T17" s="29" t="str">
        <f t="shared" si="7"/>
        <v/>
      </c>
      <c r="U17" s="46" t="str">
        <f t="shared" si="8"/>
        <v/>
      </c>
      <c r="V17" s="29" t="s">
        <v>243</v>
      </c>
      <c r="W17" s="29" t="str">
        <f>IF(AND(M17 = "REVIEW", Q17= "REVIEW", V17= "REVIEW"), "REVIEW", "NOT REQUIRED")</f>
        <v>REVIEW</v>
      </c>
      <c r="X17" s="31">
        <f t="shared" si="9"/>
        <v>2</v>
      </c>
    </row>
    <row r="18" spans="1:24" hidden="1" x14ac:dyDescent="0.25">
      <c r="A18" s="32" t="s">
        <v>173</v>
      </c>
      <c r="B18" s="33" t="s">
        <v>1243</v>
      </c>
      <c r="C18" s="33" t="s">
        <v>174</v>
      </c>
      <c r="D18" s="34">
        <v>1</v>
      </c>
      <c r="E18" s="34">
        <v>1</v>
      </c>
      <c r="F18" s="34">
        <v>1</v>
      </c>
      <c r="G18" s="34">
        <v>1</v>
      </c>
      <c r="H18" s="33" t="s">
        <v>12</v>
      </c>
      <c r="I18" s="34">
        <f t="shared" si="0"/>
        <v>18.25</v>
      </c>
      <c r="J18" s="47">
        <f t="shared" si="10"/>
        <v>30.44736842105263</v>
      </c>
      <c r="K18" s="47"/>
      <c r="L18" s="48">
        <f t="shared" si="1"/>
        <v>-0.32667876005967389</v>
      </c>
      <c r="M18" s="34"/>
      <c r="N18" s="34">
        <f t="shared" si="2"/>
        <v>0.93</v>
      </c>
      <c r="O18" s="34">
        <f t="shared" si="3"/>
        <v>0.98</v>
      </c>
      <c r="P18" s="48">
        <f t="shared" si="4"/>
        <v>-0.73391164010490173</v>
      </c>
      <c r="Q18" s="34"/>
      <c r="R18" s="35">
        <f t="shared" si="5"/>
        <v>48.333333333333336</v>
      </c>
      <c r="S18" s="36">
        <f t="shared" si="6"/>
        <v>3.75</v>
      </c>
      <c r="T18" s="34">
        <f t="shared" si="7"/>
        <v>81</v>
      </c>
      <c r="U18" s="49">
        <f t="shared" si="8"/>
        <v>-1.1576377586607762</v>
      </c>
      <c r="V18" s="34"/>
      <c r="W18" s="34" t="str">
        <f>IF(AND(M18 = "REVIEW", Q18= "REVIEW", V18= "REVIEW"), "REVIEW RECOMMENDED", "NOT REQUIRED")</f>
        <v>NOT REQUIRED</v>
      </c>
      <c r="X18" s="37">
        <f t="shared" si="9"/>
        <v>-2.2182281588253518</v>
      </c>
    </row>
    <row r="19" spans="1:24" hidden="1" x14ac:dyDescent="0.25">
      <c r="A19" s="27" t="s">
        <v>169</v>
      </c>
      <c r="B19" s="28" t="s">
        <v>1243</v>
      </c>
      <c r="C19" s="28" t="s">
        <v>170</v>
      </c>
      <c r="D19" s="29">
        <v>1</v>
      </c>
      <c r="E19" s="29"/>
      <c r="F19" s="29"/>
      <c r="G19" s="29"/>
      <c r="H19" s="28" t="s">
        <v>24</v>
      </c>
      <c r="I19" s="29">
        <f t="shared" si="0"/>
        <v>0</v>
      </c>
      <c r="J19" s="44" t="str">
        <f t="shared" si="10"/>
        <v/>
      </c>
      <c r="K19" s="44"/>
      <c r="L19" s="45">
        <f t="shared" si="1"/>
        <v>1</v>
      </c>
      <c r="M19" s="29" t="s">
        <v>243</v>
      </c>
      <c r="N19" s="29" t="str">
        <f t="shared" si="2"/>
        <v/>
      </c>
      <c r="O19" s="29" t="str">
        <f t="shared" si="3"/>
        <v/>
      </c>
      <c r="P19" s="45">
        <f t="shared" si="4"/>
        <v>1</v>
      </c>
      <c r="Q19" s="29" t="s">
        <v>243</v>
      </c>
      <c r="R19" s="38">
        <f t="shared" si="5"/>
        <v>3</v>
      </c>
      <c r="S19" s="30">
        <f t="shared" si="6"/>
        <v>6.25</v>
      </c>
      <c r="T19" s="29">
        <f t="shared" si="7"/>
        <v>125</v>
      </c>
      <c r="U19" s="46">
        <f t="shared" si="8"/>
        <v>0.86607765635898626</v>
      </c>
      <c r="V19" s="29" t="s">
        <v>243</v>
      </c>
      <c r="W19" s="29" t="str">
        <f>IF(AND(M19 = "REVIEW", Q19= "REVIEW", V19= "REVIEW"), "REVIEW", "NOT REQUIRED")</f>
        <v>REVIEW</v>
      </c>
      <c r="X19" s="31">
        <f t="shared" si="9"/>
        <v>2.8660776563589865</v>
      </c>
    </row>
    <row r="20" spans="1:24" hidden="1" x14ac:dyDescent="0.25">
      <c r="A20" s="32" t="s">
        <v>175</v>
      </c>
      <c r="B20" s="33" t="s">
        <v>1243</v>
      </c>
      <c r="C20" s="33" t="s">
        <v>176</v>
      </c>
      <c r="D20" s="34">
        <v>1</v>
      </c>
      <c r="E20" s="34"/>
      <c r="F20" s="34"/>
      <c r="G20" s="34"/>
      <c r="H20" s="33" t="s">
        <v>24</v>
      </c>
      <c r="I20" s="34">
        <f t="shared" si="0"/>
        <v>0</v>
      </c>
      <c r="J20" s="47" t="str">
        <f t="shared" si="10"/>
        <v/>
      </c>
      <c r="K20" s="47"/>
      <c r="L20" s="48">
        <f t="shared" si="1"/>
        <v>1</v>
      </c>
      <c r="M20" s="34" t="s">
        <v>243</v>
      </c>
      <c r="N20" s="34" t="str">
        <f t="shared" si="2"/>
        <v/>
      </c>
      <c r="O20" s="34" t="str">
        <f t="shared" si="3"/>
        <v/>
      </c>
      <c r="P20" s="48">
        <f t="shared" si="4"/>
        <v>1</v>
      </c>
      <c r="Q20" s="34" t="s">
        <v>243</v>
      </c>
      <c r="R20" s="35">
        <f t="shared" si="5"/>
        <v>1</v>
      </c>
      <c r="S20" s="36">
        <f t="shared" si="6"/>
        <v>7.208333333333333</v>
      </c>
      <c r="T20" s="34" t="str">
        <f t="shared" si="7"/>
        <v/>
      </c>
      <c r="U20" s="49">
        <f t="shared" si="8"/>
        <v>0.95535921878632879</v>
      </c>
      <c r="V20" s="34" t="s">
        <v>243</v>
      </c>
      <c r="W20" s="34" t="str">
        <f>IF(AND(M20 = "REVIEW", Q20= "REVIEW", V20= "REVIEW"), "REVIEW", "NOT REQUIRED")</f>
        <v>REVIEW</v>
      </c>
      <c r="X20" s="37">
        <f t="shared" si="9"/>
        <v>2.9553592187863287</v>
      </c>
    </row>
    <row r="21" spans="1:24" hidden="1" x14ac:dyDescent="0.25">
      <c r="A21" s="27" t="s">
        <v>237</v>
      </c>
      <c r="B21" s="28" t="s">
        <v>1243</v>
      </c>
      <c r="C21" s="28" t="s">
        <v>237</v>
      </c>
      <c r="D21" s="29">
        <v>1</v>
      </c>
      <c r="E21" s="29">
        <v>1</v>
      </c>
      <c r="F21" s="29">
        <v>1</v>
      </c>
      <c r="G21" s="29">
        <v>1</v>
      </c>
      <c r="H21" s="28" t="s">
        <v>12</v>
      </c>
      <c r="I21" s="29">
        <f t="shared" si="0"/>
        <v>0</v>
      </c>
      <c r="J21" s="44" t="str">
        <f t="shared" si="10"/>
        <v/>
      </c>
      <c r="K21" s="63"/>
      <c r="L21" s="45">
        <f t="shared" si="1"/>
        <v>1</v>
      </c>
      <c r="M21" s="29" t="s">
        <v>243</v>
      </c>
      <c r="N21" s="29" t="str">
        <f t="shared" si="2"/>
        <v/>
      </c>
      <c r="O21" s="29" t="str">
        <f t="shared" si="3"/>
        <v/>
      </c>
      <c r="P21" s="45">
        <f t="shared" si="4"/>
        <v>1</v>
      </c>
      <c r="Q21" s="29" t="s">
        <v>243</v>
      </c>
      <c r="R21" s="38" t="str">
        <f t="shared" si="5"/>
        <v/>
      </c>
      <c r="S21" s="38" t="str">
        <f t="shared" si="6"/>
        <v/>
      </c>
      <c r="T21" s="29" t="str">
        <f t="shared" si="7"/>
        <v/>
      </c>
      <c r="U21" s="46" t="str">
        <f t="shared" si="8"/>
        <v/>
      </c>
      <c r="V21" s="29" t="s">
        <v>243</v>
      </c>
      <c r="W21" s="34" t="str">
        <f>IF(AND(M21 = "REVIEW", Q21= "REVIEW", V21= "REVIEW"), "REVIEW RECOMMENDED", "NOT REQUIRED")</f>
        <v>REVIEW RECOMMENDED</v>
      </c>
      <c r="X21" s="31">
        <f t="shared" si="9"/>
        <v>2</v>
      </c>
    </row>
    <row r="22" spans="1:24" hidden="1" x14ac:dyDescent="0.25">
      <c r="A22" s="32" t="s">
        <v>179</v>
      </c>
      <c r="B22" s="33" t="s">
        <v>1243</v>
      </c>
      <c r="C22" s="33" t="s">
        <v>180</v>
      </c>
      <c r="D22" s="34">
        <v>1</v>
      </c>
      <c r="E22" s="34">
        <v>1</v>
      </c>
      <c r="F22" s="34">
        <v>1</v>
      </c>
      <c r="G22" s="34">
        <v>1</v>
      </c>
      <c r="H22" s="33" t="s">
        <v>12</v>
      </c>
      <c r="I22" s="34">
        <f t="shared" si="0"/>
        <v>12.4</v>
      </c>
      <c r="J22" s="47">
        <f t="shared" si="10"/>
        <v>18.668103448275861</v>
      </c>
      <c r="K22" s="47"/>
      <c r="L22" s="48">
        <f t="shared" si="1"/>
        <v>0.15360122535193554</v>
      </c>
      <c r="M22" s="34" t="s">
        <v>243</v>
      </c>
      <c r="N22" s="34">
        <f t="shared" si="2"/>
        <v>0.77</v>
      </c>
      <c r="O22" s="34">
        <f t="shared" si="3"/>
        <v>0.52</v>
      </c>
      <c r="P22" s="48">
        <f t="shared" si="4"/>
        <v>-0.17107121242687073</v>
      </c>
      <c r="Q22" s="34"/>
      <c r="R22" s="35">
        <f t="shared" si="5"/>
        <v>3.3333333333333335</v>
      </c>
      <c r="S22" s="36">
        <f t="shared" si="6"/>
        <v>3.5</v>
      </c>
      <c r="T22" s="34">
        <f t="shared" si="7"/>
        <v>89.75</v>
      </c>
      <c r="U22" s="49">
        <f t="shared" si="8"/>
        <v>0.85119739595442923</v>
      </c>
      <c r="V22" s="34"/>
      <c r="W22" s="34" t="str">
        <f>IF(AND(M22 = "REVIEW", Q22= "REVIEW", V22= "REVIEW"), "REVIEW RECOMMENDED", "NOT REQUIRED")</f>
        <v>NOT REQUIRED</v>
      </c>
      <c r="X22" s="37">
        <f t="shared" si="9"/>
        <v>0.83372740887949404</v>
      </c>
    </row>
    <row r="23" spans="1:24" hidden="1" x14ac:dyDescent="0.25">
      <c r="A23" s="27" t="s">
        <v>185</v>
      </c>
      <c r="B23" s="28" t="s">
        <v>1243</v>
      </c>
      <c r="C23" s="28" t="s">
        <v>186</v>
      </c>
      <c r="D23" s="29">
        <v>1</v>
      </c>
      <c r="E23" s="29">
        <v>1</v>
      </c>
      <c r="F23" s="29">
        <v>1</v>
      </c>
      <c r="G23" s="29">
        <v>1</v>
      </c>
      <c r="H23" s="28" t="s">
        <v>12</v>
      </c>
      <c r="I23" s="29">
        <f t="shared" si="0"/>
        <v>20.37</v>
      </c>
      <c r="J23" s="44">
        <f t="shared" si="10"/>
        <v>32.269444444444446</v>
      </c>
      <c r="K23" s="44"/>
      <c r="L23" s="45">
        <f t="shared" si="1"/>
        <v>-0.4340740608807645</v>
      </c>
      <c r="M23" s="29"/>
      <c r="N23" s="29">
        <f t="shared" si="2"/>
        <v>0.8</v>
      </c>
      <c r="O23" s="29">
        <f t="shared" si="3"/>
        <v>0.87</v>
      </c>
      <c r="P23" s="45">
        <f t="shared" si="4"/>
        <v>-0.51603792616501876</v>
      </c>
      <c r="Q23" s="29"/>
      <c r="R23" s="38">
        <f t="shared" si="5"/>
        <v>157</v>
      </c>
      <c r="S23" s="30">
        <f t="shared" si="6"/>
        <v>3.75</v>
      </c>
      <c r="T23" s="29">
        <f t="shared" si="7"/>
        <v>81.5</v>
      </c>
      <c r="U23" s="46">
        <f t="shared" si="8"/>
        <v>-6.0086026505463828</v>
      </c>
      <c r="V23" s="29"/>
      <c r="W23" s="34" t="str">
        <f>IF(AND(M23 = "REVIEW", Q23= "REVIEW", V23= "REVIEW"), "REVIEW RECOMMENDED", "NOT REQUIRED")</f>
        <v>NOT REQUIRED</v>
      </c>
      <c r="X23" s="31">
        <f t="shared" si="9"/>
        <v>-6.9587146375921662</v>
      </c>
    </row>
    <row r="24" spans="1:24" hidden="1" x14ac:dyDescent="0.25">
      <c r="A24" s="32" t="s">
        <v>181</v>
      </c>
      <c r="B24" s="33" t="s">
        <v>1243</v>
      </c>
      <c r="C24" s="33" t="s">
        <v>182</v>
      </c>
      <c r="D24" s="34">
        <v>1</v>
      </c>
      <c r="E24" s="34"/>
      <c r="F24" s="34"/>
      <c r="G24" s="34"/>
      <c r="H24" s="33" t="s">
        <v>24</v>
      </c>
      <c r="I24" s="34">
        <f t="shared" si="0"/>
        <v>0</v>
      </c>
      <c r="J24" s="47" t="str">
        <f t="shared" si="10"/>
        <v/>
      </c>
      <c r="K24" s="47"/>
      <c r="L24" s="48">
        <f t="shared" si="1"/>
        <v>1</v>
      </c>
      <c r="M24" s="34" t="s">
        <v>243</v>
      </c>
      <c r="N24" s="34" t="str">
        <f t="shared" si="2"/>
        <v/>
      </c>
      <c r="O24" s="34" t="str">
        <f t="shared" si="3"/>
        <v/>
      </c>
      <c r="P24" s="48">
        <f t="shared" si="4"/>
        <v>1</v>
      </c>
      <c r="Q24" s="34" t="s">
        <v>243</v>
      </c>
      <c r="R24" s="35" t="str">
        <f t="shared" si="5"/>
        <v/>
      </c>
      <c r="S24" s="36" t="str">
        <f t="shared" si="6"/>
        <v/>
      </c>
      <c r="T24" s="34" t="str">
        <f t="shared" si="7"/>
        <v/>
      </c>
      <c r="U24" s="49" t="str">
        <f t="shared" si="8"/>
        <v/>
      </c>
      <c r="V24" s="34" t="s">
        <v>243</v>
      </c>
      <c r="W24" s="34" t="str">
        <f>IF(AND(M24 = "REVIEW", Q24= "REVIEW", V24= "REVIEW"), "REVIEW", "NOT REQUIRED")</f>
        <v>REVIEW</v>
      </c>
      <c r="X24" s="37">
        <f t="shared" si="9"/>
        <v>2</v>
      </c>
    </row>
    <row r="25" spans="1:24" hidden="1" x14ac:dyDescent="0.25">
      <c r="A25" s="27" t="s">
        <v>183</v>
      </c>
      <c r="B25" s="28" t="s">
        <v>1243</v>
      </c>
      <c r="C25" s="28" t="s">
        <v>184</v>
      </c>
      <c r="D25" s="29">
        <v>1</v>
      </c>
      <c r="E25" s="29">
        <v>1</v>
      </c>
      <c r="F25" s="29">
        <v>1</v>
      </c>
      <c r="G25" s="29">
        <v>1</v>
      </c>
      <c r="H25" s="28" t="s">
        <v>12</v>
      </c>
      <c r="I25" s="29">
        <f t="shared" si="0"/>
        <v>20.11</v>
      </c>
      <c r="J25" s="44">
        <f t="shared" si="10"/>
        <v>35.141856392294223</v>
      </c>
      <c r="K25" s="44"/>
      <c r="L25" s="45">
        <f t="shared" si="1"/>
        <v>-0.50524487680189911</v>
      </c>
      <c r="M25" s="29"/>
      <c r="N25" s="29">
        <f t="shared" si="2"/>
        <v>0.83</v>
      </c>
      <c r="O25" s="29">
        <f t="shared" si="3"/>
        <v>0.86</v>
      </c>
      <c r="P25" s="45">
        <f t="shared" si="4"/>
        <v>-0.53419406899334221</v>
      </c>
      <c r="Q25" s="29"/>
      <c r="R25" s="38">
        <f t="shared" si="5"/>
        <v>34.333333333333336</v>
      </c>
      <c r="S25" s="30">
        <f t="shared" si="6"/>
        <v>3.75</v>
      </c>
      <c r="T25" s="29">
        <f t="shared" si="7"/>
        <v>81.5</v>
      </c>
      <c r="U25" s="46">
        <f t="shared" si="8"/>
        <v>-0.53266682166937906</v>
      </c>
      <c r="V25" s="29"/>
      <c r="W25" s="34" t="str">
        <f t="shared" ref="W25:W33" si="12">IF(AND(M25 = "REVIEW", Q25= "REVIEW", V25= "REVIEW"), "REVIEW RECOMMENDED", "NOT REQUIRED")</f>
        <v>NOT REQUIRED</v>
      </c>
      <c r="X25" s="31">
        <f t="shared" si="9"/>
        <v>-1.5721057674646204</v>
      </c>
    </row>
    <row r="26" spans="1:24" hidden="1" x14ac:dyDescent="0.25">
      <c r="A26" s="32" t="s">
        <v>187</v>
      </c>
      <c r="B26" s="33" t="s">
        <v>1243</v>
      </c>
      <c r="C26" s="33" t="s">
        <v>188</v>
      </c>
      <c r="D26" s="34">
        <v>1</v>
      </c>
      <c r="E26" s="34">
        <v>1</v>
      </c>
      <c r="F26" s="34">
        <v>1</v>
      </c>
      <c r="G26" s="34">
        <v>1</v>
      </c>
      <c r="H26" s="33" t="s">
        <v>12</v>
      </c>
      <c r="I26" s="34">
        <f t="shared" si="0"/>
        <v>19.25</v>
      </c>
      <c r="J26" s="47">
        <f t="shared" si="10"/>
        <v>33.612048192771084</v>
      </c>
      <c r="K26" s="47"/>
      <c r="L26" s="48">
        <f t="shared" si="1"/>
        <v>-0.44013852954488519</v>
      </c>
      <c r="M26" s="34"/>
      <c r="N26" s="34">
        <f t="shared" si="2"/>
        <v>0.79</v>
      </c>
      <c r="O26" s="34">
        <f t="shared" si="3"/>
        <v>0.85</v>
      </c>
      <c r="P26" s="48">
        <f t="shared" si="4"/>
        <v>-0.48880371192253347</v>
      </c>
      <c r="Q26" s="34"/>
      <c r="R26" s="35">
        <f t="shared" si="5"/>
        <v>118.66666666666667</v>
      </c>
      <c r="S26" s="36">
        <f t="shared" si="6"/>
        <v>3.75</v>
      </c>
      <c r="T26" s="34">
        <f t="shared" si="7"/>
        <v>79</v>
      </c>
      <c r="U26" s="49">
        <f t="shared" si="8"/>
        <v>-4.2973727040223197</v>
      </c>
      <c r="V26" s="34"/>
      <c r="W26" s="34" t="str">
        <f t="shared" si="12"/>
        <v>NOT REQUIRED</v>
      </c>
      <c r="X26" s="37">
        <f t="shared" si="9"/>
        <v>-5.2263149454897384</v>
      </c>
    </row>
    <row r="27" spans="1:24" hidden="1" x14ac:dyDescent="0.25">
      <c r="A27" s="27" t="s">
        <v>165</v>
      </c>
      <c r="B27" s="28" t="s">
        <v>1243</v>
      </c>
      <c r="C27" s="28" t="s">
        <v>166</v>
      </c>
      <c r="D27" s="29">
        <v>1</v>
      </c>
      <c r="E27" s="29">
        <v>1</v>
      </c>
      <c r="F27" s="29">
        <v>1</v>
      </c>
      <c r="G27" s="29">
        <v>1</v>
      </c>
      <c r="H27" s="28" t="s">
        <v>12</v>
      </c>
      <c r="I27" s="29">
        <f t="shared" si="0"/>
        <v>18.8</v>
      </c>
      <c r="J27" s="44">
        <f t="shared" si="10"/>
        <v>31.15481171548117</v>
      </c>
      <c r="K27" s="44"/>
      <c r="L27" s="45">
        <f t="shared" si="1"/>
        <v>-0.36093570996862634</v>
      </c>
      <c r="M27" s="29"/>
      <c r="N27" s="29">
        <f t="shared" si="2"/>
        <v>0.67</v>
      </c>
      <c r="O27" s="29">
        <f t="shared" si="3"/>
        <v>0.26</v>
      </c>
      <c r="P27" s="45">
        <f t="shared" si="4"/>
        <v>0.15573935848295362</v>
      </c>
      <c r="Q27" s="34" t="s">
        <v>243</v>
      </c>
      <c r="R27" s="38">
        <f t="shared" si="5"/>
        <v>1</v>
      </c>
      <c r="S27" s="30">
        <f t="shared" si="6"/>
        <v>-15</v>
      </c>
      <c r="T27" s="29" t="str">
        <f t="shared" si="7"/>
        <v/>
      </c>
      <c r="U27" s="46">
        <f t="shared" si="8"/>
        <v>0.95535921878632879</v>
      </c>
      <c r="V27" s="34" t="s">
        <v>243</v>
      </c>
      <c r="W27" s="34" t="str">
        <f t="shared" si="12"/>
        <v>NOT REQUIRED</v>
      </c>
      <c r="X27" s="31">
        <f t="shared" si="9"/>
        <v>0.75016286730065607</v>
      </c>
    </row>
    <row r="28" spans="1:24" hidden="1" x14ac:dyDescent="0.25">
      <c r="A28" s="32" t="s">
        <v>193</v>
      </c>
      <c r="B28" s="33" t="s">
        <v>1243</v>
      </c>
      <c r="C28" s="33" t="s">
        <v>194</v>
      </c>
      <c r="D28" s="34">
        <v>1</v>
      </c>
      <c r="E28" s="34">
        <v>1</v>
      </c>
      <c r="F28" s="34">
        <v>1</v>
      </c>
      <c r="G28" s="34">
        <v>1</v>
      </c>
      <c r="H28" s="33" t="s">
        <v>12</v>
      </c>
      <c r="I28" s="34">
        <f t="shared" si="0"/>
        <v>10.14</v>
      </c>
      <c r="J28" s="47">
        <f t="shared" si="10"/>
        <v>8.6666666666666661</v>
      </c>
      <c r="K28" s="47"/>
      <c r="L28" s="48">
        <f t="shared" si="1"/>
        <v>0.48764366488020572</v>
      </c>
      <c r="M28" s="34" t="s">
        <v>243</v>
      </c>
      <c r="N28" s="34">
        <f t="shared" si="2"/>
        <v>0.62</v>
      </c>
      <c r="O28" s="34">
        <f t="shared" si="3"/>
        <v>0.42</v>
      </c>
      <c r="P28" s="48">
        <f t="shared" si="4"/>
        <v>5.5880572927173855E-2</v>
      </c>
      <c r="Q28" s="34"/>
      <c r="R28" s="35">
        <f t="shared" si="5"/>
        <v>1.3333333333333333</v>
      </c>
      <c r="S28" s="36">
        <f t="shared" si="6"/>
        <v>5.833333333333333</v>
      </c>
      <c r="T28" s="34">
        <f t="shared" si="7"/>
        <v>105.75</v>
      </c>
      <c r="U28" s="49">
        <f t="shared" si="8"/>
        <v>0.94047895838177165</v>
      </c>
      <c r="V28" s="34" t="s">
        <v>243</v>
      </c>
      <c r="W28" s="34" t="str">
        <f t="shared" si="12"/>
        <v>NOT REQUIRED</v>
      </c>
      <c r="X28" s="37">
        <f t="shared" si="9"/>
        <v>1.4840031961891511</v>
      </c>
    </row>
    <row r="29" spans="1:24" hidden="1" x14ac:dyDescent="0.25">
      <c r="A29" s="27" t="s">
        <v>201</v>
      </c>
      <c r="B29" s="28" t="s">
        <v>1243</v>
      </c>
      <c r="C29" s="28" t="s">
        <v>202</v>
      </c>
      <c r="D29" s="29">
        <v>1</v>
      </c>
      <c r="E29" s="29">
        <v>1</v>
      </c>
      <c r="F29" s="29">
        <v>1</v>
      </c>
      <c r="G29" s="29">
        <v>1</v>
      </c>
      <c r="H29" s="28" t="s">
        <v>12</v>
      </c>
      <c r="I29" s="29">
        <f t="shared" si="0"/>
        <v>17.34</v>
      </c>
      <c r="J29" s="44">
        <f t="shared" si="10"/>
        <v>26.790476190476191</v>
      </c>
      <c r="K29" s="44"/>
      <c r="L29" s="45">
        <f t="shared" si="1"/>
        <v>-0.20226138149824835</v>
      </c>
      <c r="M29" s="29"/>
      <c r="N29" s="29">
        <f t="shared" si="2"/>
        <v>0.56999999999999995</v>
      </c>
      <c r="O29" s="29">
        <f t="shared" si="3"/>
        <v>0.34</v>
      </c>
      <c r="P29" s="45">
        <f t="shared" si="4"/>
        <v>0.17389550131127729</v>
      </c>
      <c r="Q29" s="29" t="s">
        <v>243</v>
      </c>
      <c r="R29" s="38">
        <f t="shared" si="5"/>
        <v>3.6666666666666665</v>
      </c>
      <c r="S29" s="30">
        <f t="shared" si="6"/>
        <v>6.916666666666667</v>
      </c>
      <c r="T29" s="29">
        <f t="shared" si="7"/>
        <v>102.25</v>
      </c>
      <c r="U29" s="46">
        <f t="shared" si="8"/>
        <v>0.83631713554987219</v>
      </c>
      <c r="V29" s="29" t="s">
        <v>243</v>
      </c>
      <c r="W29" s="34" t="str">
        <f t="shared" si="12"/>
        <v>NOT REQUIRED</v>
      </c>
      <c r="X29" s="31">
        <f t="shared" si="9"/>
        <v>0.80795125536290113</v>
      </c>
    </row>
    <row r="30" spans="1:24" hidden="1" x14ac:dyDescent="0.25">
      <c r="A30" s="32" t="s">
        <v>210</v>
      </c>
      <c r="B30" s="33" t="s">
        <v>1243</v>
      </c>
      <c r="C30" s="33" t="s">
        <v>211</v>
      </c>
      <c r="D30" s="34">
        <v>1</v>
      </c>
      <c r="E30" s="34">
        <v>1</v>
      </c>
      <c r="F30" s="34">
        <v>1</v>
      </c>
      <c r="G30" s="34">
        <v>1</v>
      </c>
      <c r="H30" s="33" t="s">
        <v>12</v>
      </c>
      <c r="I30" s="34">
        <f t="shared" si="0"/>
        <v>19.8</v>
      </c>
      <c r="J30" s="47">
        <f t="shared" si="10"/>
        <v>34.913043478260867</v>
      </c>
      <c r="K30" s="47"/>
      <c r="L30" s="48">
        <f t="shared" si="1"/>
        <v>-0.49056581565606372</v>
      </c>
      <c r="M30" s="34"/>
      <c r="N30" s="34">
        <f t="shared" si="2"/>
        <v>0.6</v>
      </c>
      <c r="O30" s="34">
        <f t="shared" si="3"/>
        <v>0.38</v>
      </c>
      <c r="P30" s="48">
        <f t="shared" si="4"/>
        <v>0.11034900141214465</v>
      </c>
      <c r="Q30" s="34" t="s">
        <v>243</v>
      </c>
      <c r="R30" s="35">
        <f t="shared" si="5"/>
        <v>1</v>
      </c>
      <c r="S30" s="36">
        <f t="shared" si="6"/>
        <v>2.3333333333333335</v>
      </c>
      <c r="T30" s="34">
        <f t="shared" si="7"/>
        <v>63.5</v>
      </c>
      <c r="U30" s="49">
        <f t="shared" si="8"/>
        <v>0.95535921878632879</v>
      </c>
      <c r="V30" s="34" t="s">
        <v>243</v>
      </c>
      <c r="W30" s="34" t="str">
        <f t="shared" si="12"/>
        <v>NOT REQUIRED</v>
      </c>
      <c r="X30" s="37">
        <f t="shared" si="9"/>
        <v>0.57514240454240972</v>
      </c>
    </row>
    <row r="31" spans="1:24" hidden="1" x14ac:dyDescent="0.25">
      <c r="A31" s="27" t="s">
        <v>224</v>
      </c>
      <c r="B31" s="28" t="s">
        <v>1243</v>
      </c>
      <c r="C31" s="28" t="s">
        <v>225</v>
      </c>
      <c r="D31" s="29">
        <v>1</v>
      </c>
      <c r="E31" s="29">
        <v>1</v>
      </c>
      <c r="F31" s="29">
        <v>1</v>
      </c>
      <c r="G31" s="29">
        <v>1</v>
      </c>
      <c r="H31" s="28" t="s">
        <v>12</v>
      </c>
      <c r="I31" s="29">
        <f t="shared" si="0"/>
        <v>12.83</v>
      </c>
      <c r="J31" s="44">
        <f t="shared" si="10"/>
        <v>20.362962962962964</v>
      </c>
      <c r="K31" s="44"/>
      <c r="L31" s="45">
        <f t="shared" si="1"/>
        <v>9.5712964083439767E-2</v>
      </c>
      <c r="M31" s="29" t="s">
        <v>243</v>
      </c>
      <c r="N31" s="29">
        <f t="shared" si="2"/>
        <v>0.53</v>
      </c>
      <c r="O31" s="29">
        <f t="shared" si="3"/>
        <v>0.28000000000000003</v>
      </c>
      <c r="P31" s="45">
        <f t="shared" si="4"/>
        <v>0.26467621545289499</v>
      </c>
      <c r="Q31" s="29" t="s">
        <v>243</v>
      </c>
      <c r="R31" s="38">
        <f t="shared" si="5"/>
        <v>2.6666666666666665</v>
      </c>
      <c r="S31" s="30">
        <f t="shared" si="6"/>
        <v>4.916666666666667</v>
      </c>
      <c r="T31" s="29">
        <f t="shared" si="7"/>
        <v>91</v>
      </c>
      <c r="U31" s="46">
        <f t="shared" si="8"/>
        <v>0.8809579167635434</v>
      </c>
      <c r="V31" s="29"/>
      <c r="W31" s="34" t="str">
        <f t="shared" si="12"/>
        <v>NOT REQUIRED</v>
      </c>
      <c r="X31" s="31">
        <f t="shared" si="9"/>
        <v>1.2413470962998781</v>
      </c>
    </row>
    <row r="32" spans="1:24" hidden="1" x14ac:dyDescent="0.25">
      <c r="A32" s="32" t="s">
        <v>220</v>
      </c>
      <c r="B32" s="33" t="s">
        <v>1243</v>
      </c>
      <c r="C32" s="33" t="s">
        <v>221</v>
      </c>
      <c r="D32" s="34">
        <v>1</v>
      </c>
      <c r="E32" s="34">
        <v>1</v>
      </c>
      <c r="F32" s="34">
        <v>1</v>
      </c>
      <c r="G32" s="34">
        <v>1</v>
      </c>
      <c r="H32" s="33" t="s">
        <v>12</v>
      </c>
      <c r="I32" s="34">
        <f t="shared" si="0"/>
        <v>20.78</v>
      </c>
      <c r="J32" s="47">
        <f t="shared" si="10"/>
        <v>36.053254437869825</v>
      </c>
      <c r="K32" s="47"/>
      <c r="L32" s="48">
        <f t="shared" si="1"/>
        <v>-0.54832743477761992</v>
      </c>
      <c r="M32" s="34"/>
      <c r="N32" s="34">
        <f t="shared" si="2"/>
        <v>0.56000000000000005</v>
      </c>
      <c r="O32" s="34">
        <f t="shared" si="3"/>
        <v>0.34</v>
      </c>
      <c r="P32" s="48">
        <f t="shared" si="4"/>
        <v>0.1829735727254389</v>
      </c>
      <c r="Q32" s="34" t="s">
        <v>243</v>
      </c>
      <c r="R32" s="35" t="str">
        <f t="shared" si="5"/>
        <v/>
      </c>
      <c r="S32" s="36" t="str">
        <f t="shared" si="6"/>
        <v/>
      </c>
      <c r="T32" s="34" t="str">
        <f t="shared" si="7"/>
        <v/>
      </c>
      <c r="U32" s="49" t="str">
        <f t="shared" si="8"/>
        <v/>
      </c>
      <c r="V32" s="34" t="s">
        <v>243</v>
      </c>
      <c r="W32" s="34" t="str">
        <f t="shared" si="12"/>
        <v>NOT REQUIRED</v>
      </c>
      <c r="X32" s="37">
        <f t="shared" si="9"/>
        <v>-0.36535386205218101</v>
      </c>
    </row>
    <row r="33" spans="1:24" hidden="1" x14ac:dyDescent="0.25">
      <c r="A33" s="27" t="s">
        <v>231</v>
      </c>
      <c r="B33" s="28" t="s">
        <v>1243</v>
      </c>
      <c r="C33" s="28" t="s">
        <v>232</v>
      </c>
      <c r="D33" s="29">
        <v>1</v>
      </c>
      <c r="E33" s="29">
        <v>1</v>
      </c>
      <c r="F33" s="29">
        <v>1</v>
      </c>
      <c r="G33" s="29">
        <v>1</v>
      </c>
      <c r="H33" s="28" t="s">
        <v>12</v>
      </c>
      <c r="I33" s="29">
        <f t="shared" si="0"/>
        <v>8.82</v>
      </c>
      <c r="J33" s="44">
        <f t="shared" si="10"/>
        <v>10.930769230769231</v>
      </c>
      <c r="K33" s="44"/>
      <c r="L33" s="45">
        <f t="shared" si="1"/>
        <v>0.46192316170469394</v>
      </c>
      <c r="M33" s="29" t="s">
        <v>243</v>
      </c>
      <c r="N33" s="29">
        <f t="shared" si="2"/>
        <v>0.9</v>
      </c>
      <c r="O33" s="29">
        <f t="shared" si="3"/>
        <v>0.56000000000000005</v>
      </c>
      <c r="P33" s="45">
        <f t="shared" si="4"/>
        <v>-0.32539842646762107</v>
      </c>
      <c r="Q33" s="29"/>
      <c r="R33" s="38">
        <f t="shared" si="5"/>
        <v>1.5</v>
      </c>
      <c r="S33" s="30">
        <f t="shared" si="6"/>
        <v>3.8333333333333335</v>
      </c>
      <c r="T33" s="29" t="str">
        <f t="shared" si="7"/>
        <v/>
      </c>
      <c r="U33" s="46">
        <f t="shared" si="8"/>
        <v>0.93303882817949313</v>
      </c>
      <c r="V33" s="29"/>
      <c r="W33" s="34" t="str">
        <f t="shared" si="12"/>
        <v>NOT REQUIRED</v>
      </c>
      <c r="X33" s="31">
        <f t="shared" si="9"/>
        <v>1.0695635634165659</v>
      </c>
    </row>
    <row r="34" spans="1:24" hidden="1" x14ac:dyDescent="0.25">
      <c r="A34" s="32" t="s">
        <v>233</v>
      </c>
      <c r="B34" s="33" t="s">
        <v>1243</v>
      </c>
      <c r="C34" s="33" t="s">
        <v>234</v>
      </c>
      <c r="D34" s="34">
        <v>1</v>
      </c>
      <c r="E34" s="34"/>
      <c r="F34" s="34"/>
      <c r="G34" s="34"/>
      <c r="H34" s="33" t="s">
        <v>24</v>
      </c>
      <c r="I34" s="34">
        <f t="shared" si="0"/>
        <v>0</v>
      </c>
      <c r="J34" s="47" t="str">
        <f t="shared" si="10"/>
        <v/>
      </c>
      <c r="K34" s="47"/>
      <c r="L34" s="48">
        <f t="shared" si="1"/>
        <v>1</v>
      </c>
      <c r="M34" s="34" t="s">
        <v>243</v>
      </c>
      <c r="N34" s="34" t="str">
        <f t="shared" si="2"/>
        <v/>
      </c>
      <c r="O34" s="34" t="str">
        <f t="shared" si="3"/>
        <v/>
      </c>
      <c r="P34" s="48">
        <f t="shared" si="4"/>
        <v>1</v>
      </c>
      <c r="Q34" s="34" t="s">
        <v>243</v>
      </c>
      <c r="R34" s="35">
        <f t="shared" si="5"/>
        <v>1</v>
      </c>
      <c r="S34" s="36">
        <f t="shared" si="6"/>
        <v>4.916666666666667</v>
      </c>
      <c r="T34" s="34">
        <f t="shared" si="7"/>
        <v>121.5</v>
      </c>
      <c r="U34" s="49">
        <f t="shared" si="8"/>
        <v>0.95535921878632879</v>
      </c>
      <c r="V34" s="34" t="s">
        <v>243</v>
      </c>
      <c r="W34" s="34" t="str">
        <f>IF(AND(M34 = "REVIEW", Q34= "REVIEW", V34= "REVIEW"), "REVIEW", "NOT REQUIRED")</f>
        <v>REVIEW</v>
      </c>
      <c r="X34" s="37">
        <f t="shared" si="9"/>
        <v>2.9553592187863287</v>
      </c>
    </row>
    <row r="35" spans="1:24" hidden="1" x14ac:dyDescent="0.25">
      <c r="A35" s="27" t="s">
        <v>88</v>
      </c>
      <c r="B35" s="28" t="s">
        <v>1243</v>
      </c>
      <c r="C35" s="28" t="s">
        <v>89</v>
      </c>
      <c r="D35" s="29">
        <v>1</v>
      </c>
      <c r="E35" s="29">
        <v>1</v>
      </c>
      <c r="F35" s="29">
        <v>1</v>
      </c>
      <c r="G35" s="29">
        <v>1</v>
      </c>
      <c r="H35" s="28" t="s">
        <v>12</v>
      </c>
      <c r="I35" s="29">
        <f t="shared" ref="I35:I66" si="13">IFERROR(VLOOKUP($A35,IND_2, 3, FALSE), "")</f>
        <v>13.32</v>
      </c>
      <c r="J35" s="44">
        <f t="shared" si="10"/>
        <v>21.186234817813766</v>
      </c>
      <c r="K35" s="44"/>
      <c r="L35" s="45">
        <f t="shared" ref="L35:L66" si="14">SUM(1)-SUM(SUM(I35:J35)/$L$125)</f>
        <v>5.9935057956144733E-2</v>
      </c>
      <c r="M35" s="29" t="s">
        <v>243</v>
      </c>
      <c r="N35" s="29">
        <f t="shared" ref="N35:N66" si="15">IFERROR(VLOOKUP($A35, IND_3A, 5, FALSE), "")</f>
        <v>0.66</v>
      </c>
      <c r="O35" s="29">
        <f t="shared" ref="O35:O66" si="16">IFERROR(VLOOKUP($A35, IND_3B, 5, FALSE), "")</f>
        <v>0.45</v>
      </c>
      <c r="P35" s="45">
        <f t="shared" ref="P35:P66" si="17">SUM(1)-SUM(SUM(N35:O35)/$P$125)</f>
        <v>-7.6659269719587808E-3</v>
      </c>
      <c r="Q35" s="29"/>
      <c r="R35" s="38">
        <f t="shared" ref="R35:R66" si="18">IFERROR(VLOOKUP($A35, IND_4AB, 5, FALSE),"")</f>
        <v>10.333333333333334</v>
      </c>
      <c r="S35" s="30">
        <f t="shared" ref="S35:S66" si="19">IFERROR(VLOOKUP($A35, IND_4AB, 9, FALSE),"")</f>
        <v>3</v>
      </c>
      <c r="T35" s="29">
        <f t="shared" ref="T35:T66" si="20">IFERROR(VLOOKUP($A35, IND_4C, 4, FALSE),"")</f>
        <v>71.5</v>
      </c>
      <c r="U35" s="46">
        <f t="shared" ref="U35:U66" si="21">IFERROR(SUM(1)-SUM(($R$3:$R$124)/R$125), "")</f>
        <v>0.53871192745873064</v>
      </c>
      <c r="V35" s="29"/>
      <c r="W35" s="34" t="str">
        <f t="shared" ref="W35:W56" si="22">IF(AND(M35 = "REVIEW", Q35= "REVIEW", V35= "REVIEW"), "REVIEW RECOMMENDED", "NOT REQUIRED")</f>
        <v>NOT REQUIRED</v>
      </c>
      <c r="X35" s="31">
        <f t="shared" ref="X35:X66" si="23">SUM( L35, P35,U35)</f>
        <v>0.5909810584429166</v>
      </c>
    </row>
    <row r="36" spans="1:24" hidden="1" x14ac:dyDescent="0.25">
      <c r="A36" s="32" t="s">
        <v>131</v>
      </c>
      <c r="B36" s="33" t="s">
        <v>1243</v>
      </c>
      <c r="C36" s="33" t="s">
        <v>132</v>
      </c>
      <c r="D36" s="34">
        <v>1</v>
      </c>
      <c r="E36" s="34">
        <v>1</v>
      </c>
      <c r="F36" s="34">
        <v>1</v>
      </c>
      <c r="G36" s="34">
        <v>1</v>
      </c>
      <c r="H36" s="33" t="s">
        <v>12</v>
      </c>
      <c r="I36" s="34">
        <f t="shared" si="13"/>
        <v>19.12</v>
      </c>
      <c r="J36" s="47">
        <f t="shared" si="10"/>
        <v>33.129411764705885</v>
      </c>
      <c r="K36" s="47"/>
      <c r="L36" s="48">
        <f t="shared" si="14"/>
        <v>-0.42344826961696769</v>
      </c>
      <c r="M36" s="34"/>
      <c r="N36" s="34">
        <f t="shared" si="15"/>
        <v>0.87</v>
      </c>
      <c r="O36" s="34">
        <f t="shared" si="16"/>
        <v>0.88</v>
      </c>
      <c r="P36" s="48">
        <f t="shared" si="17"/>
        <v>-0.58866249747831301</v>
      </c>
      <c r="Q36" s="34"/>
      <c r="R36" s="35">
        <f t="shared" si="18"/>
        <v>11.666666666666666</v>
      </c>
      <c r="S36" s="36">
        <f t="shared" si="19"/>
        <v>3.75</v>
      </c>
      <c r="T36" s="34">
        <f t="shared" si="20"/>
        <v>81.5</v>
      </c>
      <c r="U36" s="49">
        <f t="shared" si="21"/>
        <v>0.4791908858405024</v>
      </c>
      <c r="V36" s="34"/>
      <c r="W36" s="34" t="str">
        <f t="shared" si="22"/>
        <v>NOT REQUIRED</v>
      </c>
      <c r="X36" s="37">
        <f t="shared" si="23"/>
        <v>-0.53291988125477829</v>
      </c>
    </row>
    <row r="37" spans="1:24" hidden="1" x14ac:dyDescent="0.25">
      <c r="A37" s="27" t="s">
        <v>139</v>
      </c>
      <c r="B37" s="28" t="s">
        <v>1243</v>
      </c>
      <c r="C37" s="28" t="s">
        <v>140</v>
      </c>
      <c r="D37" s="29">
        <v>1</v>
      </c>
      <c r="E37" s="29">
        <v>1</v>
      </c>
      <c r="F37" s="29">
        <v>1</v>
      </c>
      <c r="G37" s="29">
        <v>1</v>
      </c>
      <c r="H37" s="28" t="s">
        <v>12</v>
      </c>
      <c r="I37" s="29">
        <f t="shared" si="13"/>
        <v>13.46</v>
      </c>
      <c r="J37" s="44">
        <f t="shared" si="10"/>
        <v>23.947955390334574</v>
      </c>
      <c r="K37" s="44"/>
      <c r="L37" s="45">
        <f t="shared" si="14"/>
        <v>-1.911748997429541E-2</v>
      </c>
      <c r="M37" s="29" t="s">
        <v>243</v>
      </c>
      <c r="N37" s="29">
        <f t="shared" si="15"/>
        <v>0.65</v>
      </c>
      <c r="O37" s="29">
        <f t="shared" si="16"/>
        <v>0.5</v>
      </c>
      <c r="P37" s="45">
        <f t="shared" si="17"/>
        <v>-4.3978212628605684E-2</v>
      </c>
      <c r="Q37" s="29"/>
      <c r="R37" s="38">
        <f t="shared" si="18"/>
        <v>10.333333333333334</v>
      </c>
      <c r="S37" s="30">
        <f t="shared" si="19"/>
        <v>3.75</v>
      </c>
      <c r="T37" s="29">
        <f t="shared" si="20"/>
        <v>76.75</v>
      </c>
      <c r="U37" s="46">
        <f t="shared" si="21"/>
        <v>0.53871192745873064</v>
      </c>
      <c r="V37" s="29"/>
      <c r="W37" s="34" t="str">
        <f t="shared" si="22"/>
        <v>NOT REQUIRED</v>
      </c>
      <c r="X37" s="31">
        <f t="shared" si="23"/>
        <v>0.47561622485582955</v>
      </c>
    </row>
    <row r="38" spans="1:24" hidden="1" x14ac:dyDescent="0.25">
      <c r="A38" s="32" t="s">
        <v>133</v>
      </c>
      <c r="B38" s="33" t="s">
        <v>1243</v>
      </c>
      <c r="C38" s="33" t="s">
        <v>134</v>
      </c>
      <c r="D38" s="34">
        <v>1</v>
      </c>
      <c r="E38" s="34">
        <v>1</v>
      </c>
      <c r="F38" s="34">
        <v>1</v>
      </c>
      <c r="G38" s="34">
        <v>1</v>
      </c>
      <c r="H38" s="33" t="s">
        <v>12</v>
      </c>
      <c r="I38" s="34">
        <f t="shared" si="13"/>
        <v>17.25</v>
      </c>
      <c r="J38" s="47">
        <f t="shared" si="10"/>
        <v>26.834995466908431</v>
      </c>
      <c r="K38" s="47"/>
      <c r="L38" s="48">
        <f t="shared" si="14"/>
        <v>-0.20102233487404919</v>
      </c>
      <c r="M38" s="34"/>
      <c r="N38" s="34">
        <f t="shared" si="15"/>
        <v>0.71</v>
      </c>
      <c r="O38" s="34">
        <f t="shared" si="16"/>
        <v>0.64</v>
      </c>
      <c r="P38" s="48">
        <f t="shared" si="17"/>
        <v>-0.22553964091184153</v>
      </c>
      <c r="Q38" s="34"/>
      <c r="R38" s="35">
        <f t="shared" si="18"/>
        <v>40.666666666666664</v>
      </c>
      <c r="S38" s="36">
        <f t="shared" si="19"/>
        <v>2.75</v>
      </c>
      <c r="T38" s="34">
        <f t="shared" si="20"/>
        <v>76.25</v>
      </c>
      <c r="U38" s="49">
        <f t="shared" si="21"/>
        <v>-0.81539176935596314</v>
      </c>
      <c r="V38" s="34"/>
      <c r="W38" s="34" t="str">
        <f t="shared" si="22"/>
        <v>NOT REQUIRED</v>
      </c>
      <c r="X38" s="37">
        <f t="shared" si="23"/>
        <v>-1.2419537451418539</v>
      </c>
    </row>
    <row r="39" spans="1:24" hidden="1" x14ac:dyDescent="0.25">
      <c r="A39" s="27" t="s">
        <v>157</v>
      </c>
      <c r="B39" s="28" t="s">
        <v>1243</v>
      </c>
      <c r="C39" s="28" t="s">
        <v>158</v>
      </c>
      <c r="D39" s="29">
        <v>1</v>
      </c>
      <c r="E39" s="29">
        <v>1</v>
      </c>
      <c r="F39" s="29">
        <v>1</v>
      </c>
      <c r="G39" s="29">
        <v>1</v>
      </c>
      <c r="H39" s="28" t="s">
        <v>12</v>
      </c>
      <c r="I39" s="29">
        <f t="shared" si="13"/>
        <v>22.14</v>
      </c>
      <c r="J39" s="44">
        <f t="shared" si="10"/>
        <v>37.613756613756614</v>
      </c>
      <c r="K39" s="44"/>
      <c r="L39" s="45">
        <f t="shared" si="14"/>
        <v>-0.627891656235263</v>
      </c>
      <c r="M39" s="29"/>
      <c r="N39" s="29">
        <f t="shared" si="15"/>
        <v>0.72</v>
      </c>
      <c r="O39" s="29">
        <f t="shared" si="16"/>
        <v>0.55000000000000004</v>
      </c>
      <c r="P39" s="45">
        <f t="shared" si="17"/>
        <v>-0.15291506959854728</v>
      </c>
      <c r="Q39" s="29"/>
      <c r="R39" s="38">
        <f t="shared" si="18"/>
        <v>13.666666666666666</v>
      </c>
      <c r="S39" s="30">
        <f t="shared" si="19"/>
        <v>3.5</v>
      </c>
      <c r="T39" s="29">
        <f t="shared" si="20"/>
        <v>75.5</v>
      </c>
      <c r="U39" s="46">
        <f t="shared" si="21"/>
        <v>0.38990932341315987</v>
      </c>
      <c r="V39" s="29"/>
      <c r="W39" s="34" t="str">
        <f t="shared" si="22"/>
        <v>NOT REQUIRED</v>
      </c>
      <c r="X39" s="31">
        <f t="shared" si="23"/>
        <v>-0.39089740242065041</v>
      </c>
    </row>
    <row r="40" spans="1:24" hidden="1" x14ac:dyDescent="0.25">
      <c r="A40" s="32" t="s">
        <v>163</v>
      </c>
      <c r="B40" s="33" t="s">
        <v>1243</v>
      </c>
      <c r="C40" s="33" t="s">
        <v>164</v>
      </c>
      <c r="D40" s="34">
        <v>1</v>
      </c>
      <c r="E40" s="34">
        <v>1</v>
      </c>
      <c r="F40" s="34">
        <v>1</v>
      </c>
      <c r="G40" s="34">
        <v>1</v>
      </c>
      <c r="H40" s="33" t="s">
        <v>12</v>
      </c>
      <c r="I40" s="34">
        <f t="shared" si="13"/>
        <v>21.01</v>
      </c>
      <c r="J40" s="47">
        <f t="shared" ref="J40:J71" si="24">IFERROR(VLOOKUP($A40, IND_2,6, FALSE), "")</f>
        <v>25.49771689497717</v>
      </c>
      <c r="K40" s="47"/>
      <c r="L40" s="48">
        <f t="shared" si="14"/>
        <v>-0.26702534826831514</v>
      </c>
      <c r="M40" s="34"/>
      <c r="N40" s="34">
        <f t="shared" si="15"/>
        <v>0.67</v>
      </c>
      <c r="O40" s="34">
        <f t="shared" si="16"/>
        <v>0.56000000000000005</v>
      </c>
      <c r="P40" s="48">
        <f t="shared" si="17"/>
        <v>-0.11660278394189993</v>
      </c>
      <c r="Q40" s="34"/>
      <c r="R40" s="35">
        <f t="shared" si="18"/>
        <v>21.333333333333332</v>
      </c>
      <c r="S40" s="36">
        <f t="shared" si="19"/>
        <v>3.75</v>
      </c>
      <c r="T40" s="34">
        <f t="shared" si="20"/>
        <v>86.5</v>
      </c>
      <c r="U40" s="49">
        <f t="shared" si="21"/>
        <v>4.7663334108347111E-2</v>
      </c>
      <c r="V40" s="34"/>
      <c r="W40" s="34" t="str">
        <f t="shared" si="22"/>
        <v>NOT REQUIRED</v>
      </c>
      <c r="X40" s="37">
        <f t="shared" si="23"/>
        <v>-0.33596479810186797</v>
      </c>
    </row>
    <row r="41" spans="1:24" hidden="1" x14ac:dyDescent="0.25">
      <c r="A41" s="27" t="s">
        <v>195</v>
      </c>
      <c r="B41" s="28" t="s">
        <v>1243</v>
      </c>
      <c r="C41" s="28" t="s">
        <v>196</v>
      </c>
      <c r="D41" s="29">
        <v>1</v>
      </c>
      <c r="E41" s="29">
        <v>1</v>
      </c>
      <c r="F41" s="29">
        <v>1</v>
      </c>
      <c r="G41" s="29">
        <v>1</v>
      </c>
      <c r="H41" s="28" t="s">
        <v>12</v>
      </c>
      <c r="I41" s="29">
        <f t="shared" si="13"/>
        <v>10.3</v>
      </c>
      <c r="J41" s="44">
        <f t="shared" si="24"/>
        <v>45</v>
      </c>
      <c r="K41" s="44"/>
      <c r="L41" s="45">
        <f t="shared" si="14"/>
        <v>-0.50655646927284437</v>
      </c>
      <c r="M41" s="29"/>
      <c r="N41" s="29">
        <f t="shared" si="15"/>
        <v>0.79</v>
      </c>
      <c r="O41" s="29">
        <f t="shared" si="16"/>
        <v>0.56000000000000005</v>
      </c>
      <c r="P41" s="45">
        <f t="shared" si="17"/>
        <v>-0.22553964091184153</v>
      </c>
      <c r="Q41" s="29"/>
      <c r="R41" s="38" t="str">
        <f t="shared" si="18"/>
        <v/>
      </c>
      <c r="S41" s="30" t="str">
        <f t="shared" si="19"/>
        <v/>
      </c>
      <c r="T41" s="29" t="str">
        <f t="shared" si="20"/>
        <v/>
      </c>
      <c r="U41" s="46" t="str">
        <f t="shared" si="21"/>
        <v/>
      </c>
      <c r="V41" s="29" t="s">
        <v>243</v>
      </c>
      <c r="W41" s="34" t="str">
        <f t="shared" si="22"/>
        <v>NOT REQUIRED</v>
      </c>
      <c r="X41" s="31">
        <f t="shared" si="23"/>
        <v>-0.7320961101846859</v>
      </c>
    </row>
    <row r="42" spans="1:24" hidden="1" x14ac:dyDescent="0.25">
      <c r="A42" s="32" t="s">
        <v>208</v>
      </c>
      <c r="B42" s="33" t="s">
        <v>1243</v>
      </c>
      <c r="C42" s="33" t="s">
        <v>209</v>
      </c>
      <c r="D42" s="34">
        <v>1</v>
      </c>
      <c r="E42" s="34">
        <v>1</v>
      </c>
      <c r="F42" s="34">
        <v>1</v>
      </c>
      <c r="G42" s="34">
        <v>1</v>
      </c>
      <c r="H42" s="33" t="s">
        <v>12</v>
      </c>
      <c r="I42" s="34">
        <f t="shared" si="13"/>
        <v>19.920000000000002</v>
      </c>
      <c r="J42" s="47">
        <f t="shared" si="24"/>
        <v>35.316326530612244</v>
      </c>
      <c r="K42" s="47"/>
      <c r="L42" s="48">
        <f t="shared" si="14"/>
        <v>-0.5048217915653006</v>
      </c>
      <c r="M42" s="34"/>
      <c r="N42" s="34">
        <f t="shared" si="15"/>
        <v>0.64</v>
      </c>
      <c r="O42" s="34">
        <f t="shared" si="16"/>
        <v>0.54</v>
      </c>
      <c r="P42" s="48">
        <f t="shared" si="17"/>
        <v>-7.1212426871091195E-2</v>
      </c>
      <c r="Q42" s="34"/>
      <c r="R42" s="35">
        <f t="shared" si="18"/>
        <v>15.333333333333334</v>
      </c>
      <c r="S42" s="36">
        <f t="shared" si="19"/>
        <v>3.0833333333333335</v>
      </c>
      <c r="T42" s="34">
        <f t="shared" si="20"/>
        <v>73</v>
      </c>
      <c r="U42" s="49">
        <f t="shared" si="21"/>
        <v>0.31550802139037448</v>
      </c>
      <c r="V42" s="34"/>
      <c r="W42" s="34" t="str">
        <f t="shared" si="22"/>
        <v>NOT REQUIRED</v>
      </c>
      <c r="X42" s="37">
        <f t="shared" si="23"/>
        <v>-0.26052619704601732</v>
      </c>
    </row>
    <row r="43" spans="1:24" hidden="1" x14ac:dyDescent="0.25">
      <c r="A43" s="27" t="s">
        <v>212</v>
      </c>
      <c r="B43" s="28" t="s">
        <v>1243</v>
      </c>
      <c r="C43" s="28" t="s">
        <v>213</v>
      </c>
      <c r="D43" s="29">
        <v>1</v>
      </c>
      <c r="E43" s="29">
        <v>1</v>
      </c>
      <c r="F43" s="29">
        <v>1</v>
      </c>
      <c r="G43" s="29">
        <v>1</v>
      </c>
      <c r="H43" s="28" t="s">
        <v>12</v>
      </c>
      <c r="I43" s="29">
        <f t="shared" si="13"/>
        <v>19.93</v>
      </c>
      <c r="J43" s="44">
        <f t="shared" si="24"/>
        <v>34.695652173913047</v>
      </c>
      <c r="K43" s="44"/>
      <c r="L43" s="45">
        <f t="shared" si="14"/>
        <v>-0.48818498500645413</v>
      </c>
      <c r="M43" s="29"/>
      <c r="N43" s="29">
        <f t="shared" si="15"/>
        <v>0.72</v>
      </c>
      <c r="O43" s="29">
        <f t="shared" si="16"/>
        <v>0.75</v>
      </c>
      <c r="P43" s="45">
        <f t="shared" si="17"/>
        <v>-0.33447649788178291</v>
      </c>
      <c r="Q43" s="29"/>
      <c r="R43" s="38">
        <f t="shared" si="18"/>
        <v>98.333333333333329</v>
      </c>
      <c r="S43" s="30">
        <f t="shared" si="19"/>
        <v>3.75</v>
      </c>
      <c r="T43" s="29">
        <f t="shared" si="20"/>
        <v>79</v>
      </c>
      <c r="U43" s="46">
        <f t="shared" si="21"/>
        <v>-3.389676819344337</v>
      </c>
      <c r="V43" s="29"/>
      <c r="W43" s="34" t="str">
        <f t="shared" si="22"/>
        <v>NOT REQUIRED</v>
      </c>
      <c r="X43" s="31">
        <f t="shared" si="23"/>
        <v>-4.212338302232574</v>
      </c>
    </row>
    <row r="44" spans="1:24" hidden="1" x14ac:dyDescent="0.25">
      <c r="A44" s="32" t="s">
        <v>228</v>
      </c>
      <c r="B44" s="33" t="s">
        <v>1243</v>
      </c>
      <c r="C44" s="33" t="s">
        <v>229</v>
      </c>
      <c r="D44" s="34">
        <v>1</v>
      </c>
      <c r="E44" s="34">
        <v>1</v>
      </c>
      <c r="F44" s="34">
        <v>1</v>
      </c>
      <c r="G44" s="34">
        <v>1</v>
      </c>
      <c r="H44" s="33" t="s">
        <v>12</v>
      </c>
      <c r="I44" s="34">
        <f t="shared" si="13"/>
        <v>16.100000000000001</v>
      </c>
      <c r="J44" s="47">
        <f t="shared" si="24"/>
        <v>27.647058823529413</v>
      </c>
      <c r="K44" s="47"/>
      <c r="L44" s="48">
        <f t="shared" si="14"/>
        <v>-0.19181581342220455</v>
      </c>
      <c r="M44" s="29" t="s">
        <v>243</v>
      </c>
      <c r="N44" s="34">
        <f t="shared" si="15"/>
        <v>0.66</v>
      </c>
      <c r="O44" s="34">
        <f t="shared" si="16"/>
        <v>0.56000000000000005</v>
      </c>
      <c r="P44" s="48">
        <f t="shared" si="17"/>
        <v>-0.10752471252773854</v>
      </c>
      <c r="Q44" s="34"/>
      <c r="R44" s="35">
        <f t="shared" si="18"/>
        <v>5.333333333333333</v>
      </c>
      <c r="S44" s="36">
        <f t="shared" si="19"/>
        <v>3.3333333333333335</v>
      </c>
      <c r="T44" s="34">
        <f t="shared" si="20"/>
        <v>85.75</v>
      </c>
      <c r="U44" s="49">
        <f t="shared" si="21"/>
        <v>0.76191583352708681</v>
      </c>
      <c r="V44" s="34"/>
      <c r="W44" s="34" t="str">
        <f t="shared" si="22"/>
        <v>NOT REQUIRED</v>
      </c>
      <c r="X44" s="37">
        <f t="shared" si="23"/>
        <v>0.46257530757714371</v>
      </c>
    </row>
    <row r="45" spans="1:24" hidden="1" x14ac:dyDescent="0.25">
      <c r="A45" s="27" t="s">
        <v>218</v>
      </c>
      <c r="B45" s="28" t="s">
        <v>1243</v>
      </c>
      <c r="C45" s="28" t="s">
        <v>219</v>
      </c>
      <c r="D45" s="29"/>
      <c r="E45" s="29"/>
      <c r="F45" s="29"/>
      <c r="G45" s="29">
        <v>1</v>
      </c>
      <c r="H45" s="28" t="s">
        <v>8</v>
      </c>
      <c r="I45" s="29">
        <f t="shared" si="13"/>
        <v>18.559999999999999</v>
      </c>
      <c r="J45" s="44">
        <f t="shared" si="24"/>
        <v>28.859030837004404</v>
      </c>
      <c r="K45" s="44"/>
      <c r="L45" s="45">
        <f t="shared" si="14"/>
        <v>-0.29185258000248604</v>
      </c>
      <c r="M45" s="29"/>
      <c r="N45" s="29">
        <f t="shared" si="15"/>
        <v>0</v>
      </c>
      <c r="O45" s="29">
        <f t="shared" si="16"/>
        <v>0</v>
      </c>
      <c r="P45" s="45">
        <f t="shared" si="17"/>
        <v>1</v>
      </c>
      <c r="Q45" s="29" t="s">
        <v>243</v>
      </c>
      <c r="R45" s="38">
        <f t="shared" si="18"/>
        <v>1</v>
      </c>
      <c r="S45" s="30">
        <f t="shared" si="19"/>
        <v>5.333333333333333</v>
      </c>
      <c r="T45" s="29">
        <f t="shared" si="20"/>
        <v>121.5</v>
      </c>
      <c r="U45" s="46">
        <f t="shared" si="21"/>
        <v>0.95535921878632879</v>
      </c>
      <c r="V45" s="29" t="s">
        <v>243</v>
      </c>
      <c r="W45" s="34" t="str">
        <f t="shared" si="22"/>
        <v>NOT REQUIRED</v>
      </c>
      <c r="X45" s="31">
        <f t="shared" si="23"/>
        <v>1.6635066387838426</v>
      </c>
    </row>
    <row r="46" spans="1:24" hidden="1" x14ac:dyDescent="0.25">
      <c r="A46" s="32" t="s">
        <v>226</v>
      </c>
      <c r="B46" s="33" t="s">
        <v>1243</v>
      </c>
      <c r="C46" s="33" t="s">
        <v>227</v>
      </c>
      <c r="D46" s="34">
        <v>1</v>
      </c>
      <c r="E46" s="34">
        <v>1</v>
      </c>
      <c r="F46" s="34">
        <v>1</v>
      </c>
      <c r="G46" s="34">
        <v>1</v>
      </c>
      <c r="H46" s="33" t="s">
        <v>12</v>
      </c>
      <c r="I46" s="34">
        <f t="shared" si="13"/>
        <v>12.83</v>
      </c>
      <c r="J46" s="47">
        <f t="shared" si="24"/>
        <v>20.362962962962964</v>
      </c>
      <c r="K46" s="47"/>
      <c r="L46" s="48">
        <f t="shared" si="14"/>
        <v>9.5712964083439767E-2</v>
      </c>
      <c r="M46" s="29" t="s">
        <v>243</v>
      </c>
      <c r="N46" s="34">
        <f t="shared" si="15"/>
        <v>0.82</v>
      </c>
      <c r="O46" s="34">
        <f t="shared" si="16"/>
        <v>0.83</v>
      </c>
      <c r="P46" s="48">
        <f t="shared" si="17"/>
        <v>-0.49788178333669508</v>
      </c>
      <c r="Q46" s="34"/>
      <c r="R46" s="35">
        <f t="shared" si="18"/>
        <v>22</v>
      </c>
      <c r="S46" s="36">
        <f t="shared" si="19"/>
        <v>3.75</v>
      </c>
      <c r="T46" s="34">
        <f t="shared" si="20"/>
        <v>85.5</v>
      </c>
      <c r="U46" s="49">
        <f t="shared" si="21"/>
        <v>1.7902813299232934E-2</v>
      </c>
      <c r="V46" s="34"/>
      <c r="W46" s="34" t="str">
        <f t="shared" si="22"/>
        <v>NOT REQUIRED</v>
      </c>
      <c r="X46" s="37">
        <f t="shared" si="23"/>
        <v>-0.38426600595402238</v>
      </c>
    </row>
    <row r="47" spans="1:24" hidden="1" x14ac:dyDescent="0.25">
      <c r="A47" s="27" t="s">
        <v>235</v>
      </c>
      <c r="B47" s="28" t="s">
        <v>1243</v>
      </c>
      <c r="C47" s="28" t="s">
        <v>236</v>
      </c>
      <c r="D47" s="29">
        <v>1</v>
      </c>
      <c r="E47" s="29">
        <v>1</v>
      </c>
      <c r="F47" s="29">
        <v>1</v>
      </c>
      <c r="G47" s="29">
        <v>1</v>
      </c>
      <c r="H47" s="28" t="s">
        <v>12</v>
      </c>
      <c r="I47" s="29">
        <f t="shared" si="13"/>
        <v>8.26</v>
      </c>
      <c r="J47" s="44">
        <f t="shared" si="24"/>
        <v>11.201612903225806</v>
      </c>
      <c r="K47" s="44"/>
      <c r="L47" s="45">
        <f t="shared" si="14"/>
        <v>0.46980074463221155</v>
      </c>
      <c r="M47" s="29" t="s">
        <v>243</v>
      </c>
      <c r="N47" s="29">
        <f t="shared" si="15"/>
        <v>0.72</v>
      </c>
      <c r="O47" s="29">
        <f t="shared" si="16"/>
        <v>0.42</v>
      </c>
      <c r="P47" s="45">
        <f t="shared" si="17"/>
        <v>-3.4900141214443847E-2</v>
      </c>
      <c r="Q47" s="29"/>
      <c r="R47" s="38">
        <f t="shared" si="18"/>
        <v>4.333333333333333</v>
      </c>
      <c r="S47" s="30">
        <f t="shared" si="19"/>
        <v>3.9166666666666665</v>
      </c>
      <c r="T47" s="29">
        <f t="shared" si="20"/>
        <v>96.5</v>
      </c>
      <c r="U47" s="46">
        <f t="shared" si="21"/>
        <v>0.80655661474075802</v>
      </c>
      <c r="V47" s="29"/>
      <c r="W47" s="34" t="str">
        <f t="shared" si="22"/>
        <v>NOT REQUIRED</v>
      </c>
      <c r="X47" s="31">
        <f t="shared" si="23"/>
        <v>1.2414572181585257</v>
      </c>
    </row>
    <row r="48" spans="1:24" hidden="1" x14ac:dyDescent="0.25">
      <c r="A48" s="32" t="s">
        <v>222</v>
      </c>
      <c r="B48" s="33" t="s">
        <v>1243</v>
      </c>
      <c r="C48" s="33" t="s">
        <v>223</v>
      </c>
      <c r="D48" s="34">
        <v>1</v>
      </c>
      <c r="E48" s="34">
        <v>1</v>
      </c>
      <c r="F48" s="34">
        <v>1</v>
      </c>
      <c r="G48" s="34">
        <v>1</v>
      </c>
      <c r="H48" s="33" t="s">
        <v>12</v>
      </c>
      <c r="I48" s="34">
        <f t="shared" si="13"/>
        <v>19.62</v>
      </c>
      <c r="J48" s="47">
        <f t="shared" si="24"/>
        <v>32.145098039215689</v>
      </c>
      <c r="K48" s="47"/>
      <c r="L48" s="48">
        <f t="shared" si="14"/>
        <v>-0.41025394816498051</v>
      </c>
      <c r="M48" s="34"/>
      <c r="N48" s="34">
        <f t="shared" si="15"/>
        <v>0.68</v>
      </c>
      <c r="O48" s="34">
        <f t="shared" si="16"/>
        <v>0.66</v>
      </c>
      <c r="P48" s="48">
        <f t="shared" si="17"/>
        <v>-0.2164615694976797</v>
      </c>
      <c r="Q48" s="34"/>
      <c r="R48" s="35">
        <f t="shared" si="18"/>
        <v>44.333333333333336</v>
      </c>
      <c r="S48" s="36">
        <f t="shared" si="19"/>
        <v>3.4166666666666665</v>
      </c>
      <c r="T48" s="34">
        <f t="shared" si="20"/>
        <v>76.5</v>
      </c>
      <c r="U48" s="49">
        <f t="shared" si="21"/>
        <v>-0.97907463380609139</v>
      </c>
      <c r="V48" s="34"/>
      <c r="W48" s="34" t="str">
        <f t="shared" si="22"/>
        <v>NOT REQUIRED</v>
      </c>
      <c r="X48" s="37">
        <f t="shared" si="23"/>
        <v>-1.6057901514687516</v>
      </c>
    </row>
    <row r="49" spans="1:24" hidden="1" x14ac:dyDescent="0.25">
      <c r="A49" s="32" t="s">
        <v>48</v>
      </c>
      <c r="B49" s="33" t="s">
        <v>1243</v>
      </c>
      <c r="C49" s="33" t="s">
        <v>49</v>
      </c>
      <c r="D49" s="34">
        <v>1</v>
      </c>
      <c r="E49" s="34">
        <v>1</v>
      </c>
      <c r="F49" s="34">
        <v>1</v>
      </c>
      <c r="G49" s="34">
        <v>1</v>
      </c>
      <c r="H49" s="33" t="s">
        <v>12</v>
      </c>
      <c r="I49" s="34">
        <f t="shared" si="13"/>
        <v>0</v>
      </c>
      <c r="J49" s="47" t="str">
        <f t="shared" si="24"/>
        <v/>
      </c>
      <c r="K49" s="63"/>
      <c r="L49" s="48">
        <f t="shared" si="14"/>
        <v>1</v>
      </c>
      <c r="M49" s="34" t="s">
        <v>243</v>
      </c>
      <c r="N49" s="34" t="str">
        <f t="shared" si="15"/>
        <v/>
      </c>
      <c r="O49" s="34" t="str">
        <f t="shared" si="16"/>
        <v/>
      </c>
      <c r="P49" s="48">
        <f t="shared" si="17"/>
        <v>1</v>
      </c>
      <c r="Q49" s="34" t="s">
        <v>243</v>
      </c>
      <c r="R49" s="35" t="str">
        <f t="shared" si="18"/>
        <v/>
      </c>
      <c r="S49" s="35" t="str">
        <f t="shared" si="19"/>
        <v/>
      </c>
      <c r="T49" s="34" t="str">
        <f t="shared" si="20"/>
        <v/>
      </c>
      <c r="U49" s="49" t="str">
        <f t="shared" si="21"/>
        <v/>
      </c>
      <c r="V49" s="34" t="s">
        <v>243</v>
      </c>
      <c r="W49" s="34" t="str">
        <f t="shared" si="22"/>
        <v>REVIEW RECOMMENDED</v>
      </c>
      <c r="X49" s="37">
        <f t="shared" si="23"/>
        <v>2</v>
      </c>
    </row>
    <row r="50" spans="1:24" hidden="1" x14ac:dyDescent="0.25">
      <c r="A50" s="32" t="s">
        <v>18</v>
      </c>
      <c r="B50" s="33" t="s">
        <v>1243</v>
      </c>
      <c r="C50" s="33" t="s">
        <v>19</v>
      </c>
      <c r="D50" s="34">
        <v>1</v>
      </c>
      <c r="E50" s="34">
        <v>1</v>
      </c>
      <c r="F50" s="34">
        <v>1</v>
      </c>
      <c r="G50" s="34">
        <v>1</v>
      </c>
      <c r="H50" s="33" t="s">
        <v>12</v>
      </c>
      <c r="I50" s="34">
        <f t="shared" si="13"/>
        <v>14.37</v>
      </c>
      <c r="J50" s="47">
        <f t="shared" si="24"/>
        <v>17.695652173913043</v>
      </c>
      <c r="K50" s="47"/>
      <c r="L50" s="48">
        <f t="shared" si="14"/>
        <v>0.12642467045096661</v>
      </c>
      <c r="M50" s="34" t="s">
        <v>243</v>
      </c>
      <c r="N50" s="34">
        <f t="shared" si="15"/>
        <v>0.89</v>
      </c>
      <c r="O50" s="34">
        <f t="shared" si="16"/>
        <v>0.65</v>
      </c>
      <c r="P50" s="48">
        <f t="shared" si="17"/>
        <v>-0.39802299778091554</v>
      </c>
      <c r="Q50" s="34"/>
      <c r="R50" s="35">
        <f t="shared" si="18"/>
        <v>4.666666666666667</v>
      </c>
      <c r="S50" s="36">
        <f t="shared" si="19"/>
        <v>3.75</v>
      </c>
      <c r="T50" s="34">
        <f t="shared" si="20"/>
        <v>78</v>
      </c>
      <c r="U50" s="49">
        <f t="shared" si="21"/>
        <v>0.79167635433620087</v>
      </c>
      <c r="V50" s="34"/>
      <c r="W50" s="34" t="str">
        <f t="shared" si="22"/>
        <v>NOT REQUIRED</v>
      </c>
      <c r="X50" s="37">
        <f t="shared" si="23"/>
        <v>0.52007802700625194</v>
      </c>
    </row>
    <row r="51" spans="1:24" hidden="1" x14ac:dyDescent="0.25">
      <c r="A51" s="27" t="s">
        <v>13</v>
      </c>
      <c r="B51" s="28" t="s">
        <v>1243</v>
      </c>
      <c r="C51" s="28" t="s">
        <v>14</v>
      </c>
      <c r="D51" s="29">
        <v>1</v>
      </c>
      <c r="E51" s="29">
        <v>1</v>
      </c>
      <c r="F51" s="29">
        <v>1</v>
      </c>
      <c r="G51" s="29">
        <v>1</v>
      </c>
      <c r="H51" s="28" t="s">
        <v>12</v>
      </c>
      <c r="I51" s="29">
        <f t="shared" si="13"/>
        <v>15.17</v>
      </c>
      <c r="J51" s="44">
        <f t="shared" si="24"/>
        <v>23.608974358974358</v>
      </c>
      <c r="K51" s="44"/>
      <c r="L51" s="45">
        <f t="shared" si="14"/>
        <v>-5.6468620113536705E-2</v>
      </c>
      <c r="M51" s="29" t="s">
        <v>243</v>
      </c>
      <c r="N51" s="29">
        <f t="shared" si="15"/>
        <v>0.55000000000000004</v>
      </c>
      <c r="O51" s="29">
        <f t="shared" si="16"/>
        <v>0.42</v>
      </c>
      <c r="P51" s="45">
        <f t="shared" si="17"/>
        <v>0.11942707282630649</v>
      </c>
      <c r="Q51" s="34" t="s">
        <v>243</v>
      </c>
      <c r="R51" s="38">
        <f t="shared" si="18"/>
        <v>15.333333333333334</v>
      </c>
      <c r="S51" s="30">
        <f t="shared" si="19"/>
        <v>4.916666666666667</v>
      </c>
      <c r="T51" s="29">
        <f t="shared" si="20"/>
        <v>76</v>
      </c>
      <c r="U51" s="46">
        <f t="shared" si="21"/>
        <v>0.31550802139037448</v>
      </c>
      <c r="V51" s="29"/>
      <c r="W51" s="34" t="str">
        <f t="shared" si="22"/>
        <v>NOT REQUIRED</v>
      </c>
      <c r="X51" s="31">
        <f t="shared" si="23"/>
        <v>0.37846647410314427</v>
      </c>
    </row>
    <row r="52" spans="1:24" hidden="1" x14ac:dyDescent="0.25">
      <c r="A52" s="32" t="s">
        <v>20</v>
      </c>
      <c r="B52" s="33" t="s">
        <v>1243</v>
      </c>
      <c r="C52" s="33" t="s">
        <v>21</v>
      </c>
      <c r="D52" s="34">
        <v>1</v>
      </c>
      <c r="E52" s="34">
        <v>1</v>
      </c>
      <c r="F52" s="34">
        <v>1</v>
      </c>
      <c r="G52" s="34">
        <v>1</v>
      </c>
      <c r="H52" s="33" t="s">
        <v>12</v>
      </c>
      <c r="I52" s="34">
        <f t="shared" si="13"/>
        <v>13.38</v>
      </c>
      <c r="J52" s="47">
        <f t="shared" si="24"/>
        <v>15.568965517241379</v>
      </c>
      <c r="K52" s="47"/>
      <c r="L52" s="48">
        <f t="shared" si="14"/>
        <v>0.21133361159572339</v>
      </c>
      <c r="M52" s="34" t="s">
        <v>243</v>
      </c>
      <c r="N52" s="34">
        <f t="shared" si="15"/>
        <v>0.68</v>
      </c>
      <c r="O52" s="34">
        <f t="shared" si="16"/>
        <v>0.56000000000000005</v>
      </c>
      <c r="P52" s="48">
        <f t="shared" si="17"/>
        <v>-0.12568085535606199</v>
      </c>
      <c r="Q52" s="34"/>
      <c r="R52" s="35">
        <f t="shared" si="18"/>
        <v>4</v>
      </c>
      <c r="S52" s="36">
        <f t="shared" si="19"/>
        <v>3.75</v>
      </c>
      <c r="T52" s="34">
        <f t="shared" si="20"/>
        <v>74.5</v>
      </c>
      <c r="U52" s="49">
        <f t="shared" si="21"/>
        <v>0.82143687514531505</v>
      </c>
      <c r="V52" s="34"/>
      <c r="W52" s="34" t="str">
        <f t="shared" si="22"/>
        <v>NOT REQUIRED</v>
      </c>
      <c r="X52" s="37">
        <f t="shared" si="23"/>
        <v>0.90708963138497645</v>
      </c>
    </row>
    <row r="53" spans="1:24" hidden="1" x14ac:dyDescent="0.25">
      <c r="A53" s="27" t="s">
        <v>27</v>
      </c>
      <c r="B53" s="28" t="s">
        <v>1243</v>
      </c>
      <c r="C53" s="28" t="s">
        <v>28</v>
      </c>
      <c r="D53" s="29">
        <v>1</v>
      </c>
      <c r="E53" s="29">
        <v>1</v>
      </c>
      <c r="F53" s="29">
        <v>1</v>
      </c>
      <c r="G53" s="29">
        <v>1</v>
      </c>
      <c r="H53" s="28" t="s">
        <v>12</v>
      </c>
      <c r="I53" s="29">
        <f t="shared" si="13"/>
        <v>19.77</v>
      </c>
      <c r="J53" s="44">
        <f t="shared" si="24"/>
        <v>27.467889908256879</v>
      </c>
      <c r="K53" s="44"/>
      <c r="L53" s="45">
        <f t="shared" si="14"/>
        <v>-0.28691769685502355</v>
      </c>
      <c r="M53" s="29"/>
      <c r="N53" s="29">
        <f t="shared" si="15"/>
        <v>0.56000000000000005</v>
      </c>
      <c r="O53" s="29">
        <f t="shared" si="16"/>
        <v>0.44</v>
      </c>
      <c r="P53" s="45">
        <f t="shared" si="17"/>
        <v>9.2192858583821091E-2</v>
      </c>
      <c r="Q53" s="34" t="s">
        <v>243</v>
      </c>
      <c r="R53" s="38">
        <f t="shared" si="18"/>
        <v>5.666666666666667</v>
      </c>
      <c r="S53" s="30">
        <f t="shared" si="19"/>
        <v>4.583333333333333</v>
      </c>
      <c r="T53" s="29">
        <f t="shared" si="20"/>
        <v>87</v>
      </c>
      <c r="U53" s="46">
        <f t="shared" si="21"/>
        <v>0.74703557312252966</v>
      </c>
      <c r="V53" s="34" t="s">
        <v>243</v>
      </c>
      <c r="W53" s="34" t="str">
        <f t="shared" si="22"/>
        <v>NOT REQUIRED</v>
      </c>
      <c r="X53" s="31">
        <f t="shared" si="23"/>
        <v>0.5523107348513272</v>
      </c>
    </row>
    <row r="54" spans="1:24" hidden="1" x14ac:dyDescent="0.25">
      <c r="A54" s="32" t="s">
        <v>34</v>
      </c>
      <c r="B54" s="33" t="s">
        <v>1243</v>
      </c>
      <c r="C54" s="33" t="s">
        <v>35</v>
      </c>
      <c r="D54" s="34"/>
      <c r="E54" s="34"/>
      <c r="F54" s="34"/>
      <c r="G54" s="34">
        <v>1</v>
      </c>
      <c r="H54" s="33" t="s">
        <v>8</v>
      </c>
      <c r="I54" s="34">
        <f t="shared" si="13"/>
        <v>17.43</v>
      </c>
      <c r="J54" s="47">
        <f t="shared" si="24"/>
        <v>19.846913580246913</v>
      </c>
      <c r="K54" s="47"/>
      <c r="L54" s="48">
        <f t="shared" si="14"/>
        <v>-1.5547473939344192E-2</v>
      </c>
      <c r="M54" s="29" t="s">
        <v>243</v>
      </c>
      <c r="N54" s="34">
        <f t="shared" si="15"/>
        <v>0</v>
      </c>
      <c r="O54" s="34">
        <f t="shared" si="16"/>
        <v>0</v>
      </c>
      <c r="P54" s="48">
        <f t="shared" si="17"/>
        <v>1</v>
      </c>
      <c r="Q54" s="34" t="s">
        <v>243</v>
      </c>
      <c r="R54" s="35">
        <f t="shared" si="18"/>
        <v>1</v>
      </c>
      <c r="S54" s="36">
        <f t="shared" si="19"/>
        <v>19.916666666666668</v>
      </c>
      <c r="T54" s="34">
        <f t="shared" si="20"/>
        <v>73</v>
      </c>
      <c r="U54" s="49">
        <f t="shared" si="21"/>
        <v>0.95535921878632879</v>
      </c>
      <c r="V54" s="34"/>
      <c r="W54" s="34" t="str">
        <f t="shared" si="22"/>
        <v>NOT REQUIRED</v>
      </c>
      <c r="X54" s="37">
        <f t="shared" si="23"/>
        <v>1.9398117448469847</v>
      </c>
    </row>
    <row r="55" spans="1:24" hidden="1" x14ac:dyDescent="0.25">
      <c r="A55" s="27" t="s">
        <v>38</v>
      </c>
      <c r="B55" s="28" t="s">
        <v>1243</v>
      </c>
      <c r="C55" s="28" t="s">
        <v>39</v>
      </c>
      <c r="D55" s="29">
        <v>1</v>
      </c>
      <c r="E55" s="29">
        <v>1</v>
      </c>
      <c r="F55" s="29">
        <v>1</v>
      </c>
      <c r="G55" s="29">
        <v>1</v>
      </c>
      <c r="H55" s="28" t="s">
        <v>12</v>
      </c>
      <c r="I55" s="29">
        <f t="shared" si="13"/>
        <v>16.399999999999999</v>
      </c>
      <c r="J55" s="44">
        <f t="shared" si="24"/>
        <v>20.463235294117649</v>
      </c>
      <c r="K55" s="44"/>
      <c r="L55" s="45">
        <f t="shared" si="14"/>
        <v>-4.2774974806507604E-3</v>
      </c>
      <c r="M55" s="29" t="s">
        <v>243</v>
      </c>
      <c r="N55" s="29">
        <f t="shared" si="15"/>
        <v>0.6</v>
      </c>
      <c r="O55" s="29">
        <f t="shared" si="16"/>
        <v>0.45</v>
      </c>
      <c r="P55" s="45">
        <f t="shared" si="17"/>
        <v>4.6802501513012129E-2</v>
      </c>
      <c r="Q55" s="29"/>
      <c r="R55" s="38">
        <f t="shared" si="18"/>
        <v>12.333333333333334</v>
      </c>
      <c r="S55" s="30">
        <f t="shared" si="19"/>
        <v>3.9166666666666665</v>
      </c>
      <c r="T55" s="29">
        <f t="shared" si="20"/>
        <v>91</v>
      </c>
      <c r="U55" s="46">
        <f t="shared" si="21"/>
        <v>0.44943036503138811</v>
      </c>
      <c r="V55" s="29"/>
      <c r="W55" s="34" t="str">
        <f t="shared" si="22"/>
        <v>NOT REQUIRED</v>
      </c>
      <c r="X55" s="31">
        <f t="shared" si="23"/>
        <v>0.49195536906374948</v>
      </c>
    </row>
    <row r="56" spans="1:24" hidden="1" x14ac:dyDescent="0.25">
      <c r="A56" s="32" t="s">
        <v>50</v>
      </c>
      <c r="B56" s="33" t="s">
        <v>1243</v>
      </c>
      <c r="C56" s="33" t="s">
        <v>51</v>
      </c>
      <c r="D56" s="34">
        <v>1</v>
      </c>
      <c r="E56" s="34">
        <v>1</v>
      </c>
      <c r="F56" s="34">
        <v>1</v>
      </c>
      <c r="G56" s="34">
        <v>1</v>
      </c>
      <c r="H56" s="33" t="s">
        <v>12</v>
      </c>
      <c r="I56" s="34">
        <f t="shared" si="13"/>
        <v>20.67</v>
      </c>
      <c r="J56" s="47">
        <f t="shared" si="24"/>
        <v>30.664948453608247</v>
      </c>
      <c r="K56" s="47"/>
      <c r="L56" s="48">
        <f t="shared" si="14"/>
        <v>-0.39853523856368001</v>
      </c>
      <c r="M56" s="34"/>
      <c r="N56" s="34">
        <f t="shared" si="15"/>
        <v>0.6</v>
      </c>
      <c r="O56" s="34">
        <f t="shared" si="16"/>
        <v>0.3</v>
      </c>
      <c r="P56" s="48">
        <f t="shared" si="17"/>
        <v>0.18297357272543902</v>
      </c>
      <c r="Q56" s="34" t="s">
        <v>243</v>
      </c>
      <c r="R56" s="35">
        <f t="shared" si="18"/>
        <v>2</v>
      </c>
      <c r="S56" s="36">
        <f t="shared" si="19"/>
        <v>5.75</v>
      </c>
      <c r="T56" s="34" t="str">
        <f t="shared" si="20"/>
        <v/>
      </c>
      <c r="U56" s="49">
        <f t="shared" si="21"/>
        <v>0.91071843757265758</v>
      </c>
      <c r="V56" s="34" t="s">
        <v>243</v>
      </c>
      <c r="W56" s="34" t="str">
        <f t="shared" si="22"/>
        <v>NOT REQUIRED</v>
      </c>
      <c r="X56" s="37">
        <f t="shared" si="23"/>
        <v>0.69515677173441659</v>
      </c>
    </row>
    <row r="57" spans="1:24" hidden="1" x14ac:dyDescent="0.25">
      <c r="A57" s="27" t="s">
        <v>52</v>
      </c>
      <c r="B57" s="28" t="s">
        <v>1243</v>
      </c>
      <c r="C57" s="28" t="s">
        <v>53</v>
      </c>
      <c r="D57" s="29">
        <v>1</v>
      </c>
      <c r="E57" s="29">
        <v>1</v>
      </c>
      <c r="F57" s="29">
        <v>1</v>
      </c>
      <c r="G57" s="29"/>
      <c r="H57" s="28" t="s">
        <v>24</v>
      </c>
      <c r="I57" s="29">
        <f t="shared" si="13"/>
        <v>0</v>
      </c>
      <c r="J57" s="44" t="str">
        <f t="shared" si="24"/>
        <v/>
      </c>
      <c r="K57" s="44"/>
      <c r="L57" s="45">
        <f t="shared" si="14"/>
        <v>1</v>
      </c>
      <c r="M57" s="29" t="s">
        <v>243</v>
      </c>
      <c r="N57" s="29">
        <f t="shared" si="15"/>
        <v>0.43</v>
      </c>
      <c r="O57" s="29">
        <f t="shared" si="16"/>
        <v>0.35</v>
      </c>
      <c r="P57" s="45">
        <f t="shared" si="17"/>
        <v>0.29191042969538039</v>
      </c>
      <c r="Q57" s="29" t="s">
        <v>243</v>
      </c>
      <c r="R57" s="38">
        <f t="shared" si="18"/>
        <v>2.5</v>
      </c>
      <c r="S57" s="30">
        <f t="shared" si="19"/>
        <v>4.208333333333333</v>
      </c>
      <c r="T57" s="29" t="str">
        <f t="shared" si="20"/>
        <v/>
      </c>
      <c r="U57" s="46">
        <f t="shared" si="21"/>
        <v>0.88839804696582192</v>
      </c>
      <c r="V57" s="29" t="s">
        <v>243</v>
      </c>
      <c r="W57" s="29" t="str">
        <f>IF(AND(M57 = "REVIEW", Q57= "REVIEW", V57= "REVIEW"), "REVIEW", "NOT REQUIRED")</f>
        <v>REVIEW</v>
      </c>
      <c r="X57" s="31">
        <f t="shared" si="23"/>
        <v>2.1803084766612022</v>
      </c>
    </row>
    <row r="58" spans="1:24" hidden="1" x14ac:dyDescent="0.25">
      <c r="A58" s="32" t="s">
        <v>54</v>
      </c>
      <c r="B58" s="33" t="s">
        <v>1243</v>
      </c>
      <c r="C58" s="33" t="s">
        <v>55</v>
      </c>
      <c r="D58" s="34">
        <v>1</v>
      </c>
      <c r="E58" s="34">
        <v>1</v>
      </c>
      <c r="F58" s="34">
        <v>1</v>
      </c>
      <c r="G58" s="34">
        <v>1</v>
      </c>
      <c r="H58" s="33" t="s">
        <v>12</v>
      </c>
      <c r="I58" s="34">
        <f t="shared" si="13"/>
        <v>19.399999999999999</v>
      </c>
      <c r="J58" s="47">
        <f t="shared" si="24"/>
        <v>28.902173913043477</v>
      </c>
      <c r="K58" s="47"/>
      <c r="L58" s="48">
        <f t="shared" si="14"/>
        <v>-0.31591234337500307</v>
      </c>
      <c r="M58" s="34"/>
      <c r="N58" s="34">
        <f t="shared" si="15"/>
        <v>0.6</v>
      </c>
      <c r="O58" s="34">
        <f t="shared" si="16"/>
        <v>0.44</v>
      </c>
      <c r="P58" s="48">
        <f t="shared" si="17"/>
        <v>5.5880572927173855E-2</v>
      </c>
      <c r="Q58" s="34"/>
      <c r="R58" s="35">
        <f t="shared" si="18"/>
        <v>6</v>
      </c>
      <c r="S58" s="36">
        <f t="shared" si="19"/>
        <v>3.9166666666666665</v>
      </c>
      <c r="T58" s="34">
        <f t="shared" si="20"/>
        <v>97</v>
      </c>
      <c r="U58" s="49">
        <f t="shared" si="21"/>
        <v>0.73215531271797263</v>
      </c>
      <c r="V58" s="34" t="s">
        <v>243</v>
      </c>
      <c r="W58" s="34" t="str">
        <f>IF(AND(M58 = "REVIEW", Q58= "REVIEW", V58= "REVIEW"), "REVIEW RECOMMENDED", "NOT REQUIRED")</f>
        <v>NOT REQUIRED</v>
      </c>
      <c r="X58" s="37">
        <f t="shared" si="23"/>
        <v>0.47212354227014341</v>
      </c>
    </row>
    <row r="59" spans="1:24" x14ac:dyDescent="0.25">
      <c r="A59" s="27" t="s">
        <v>84</v>
      </c>
      <c r="B59" s="28" t="s">
        <v>278</v>
      </c>
      <c r="C59" s="28" t="s">
        <v>85</v>
      </c>
      <c r="D59" s="29"/>
      <c r="E59" s="29"/>
      <c r="F59" s="29"/>
      <c r="G59" s="29">
        <v>1</v>
      </c>
      <c r="H59" s="28" t="s">
        <v>8</v>
      </c>
      <c r="I59" s="29">
        <f t="shared" si="13"/>
        <v>13.13</v>
      </c>
      <c r="J59" s="44">
        <f t="shared" si="24"/>
        <v>19.482142857142858</v>
      </c>
      <c r="K59" s="63">
        <f>IFERROR(VLOOKUP($A59, IND_2,7, FALSE), "")</f>
        <v>0.63938269193201802</v>
      </c>
      <c r="L59" s="45">
        <f t="shared" si="14"/>
        <v>0.11153644126078199</v>
      </c>
      <c r="M59" s="29" t="s">
        <v>243</v>
      </c>
      <c r="N59" s="29" t="str">
        <f t="shared" si="15"/>
        <v/>
      </c>
      <c r="O59" s="29" t="str">
        <f t="shared" si="16"/>
        <v/>
      </c>
      <c r="P59" s="45">
        <f t="shared" si="17"/>
        <v>1</v>
      </c>
      <c r="Q59" s="29" t="s">
        <v>243</v>
      </c>
      <c r="R59" s="38" t="str">
        <f t="shared" si="18"/>
        <v/>
      </c>
      <c r="S59" s="30" t="str">
        <f t="shared" si="19"/>
        <v/>
      </c>
      <c r="T59" s="29" t="str">
        <f t="shared" si="20"/>
        <v/>
      </c>
      <c r="U59" s="46" t="str">
        <f t="shared" si="21"/>
        <v/>
      </c>
      <c r="V59" s="29" t="s">
        <v>243</v>
      </c>
      <c r="W59" s="34" t="str">
        <f>IF(AND(M59 = "REVIEW", Q59= "REVIEW", V59= "REVIEW"), "REVIEW RECOMMENDED", "NOT REQUIRED")</f>
        <v>REVIEW RECOMMENDED</v>
      </c>
      <c r="X59" s="31">
        <f t="shared" si="23"/>
        <v>1.111536441260782</v>
      </c>
    </row>
    <row r="60" spans="1:24" hidden="1" x14ac:dyDescent="0.25">
      <c r="A60" s="32" t="s">
        <v>78</v>
      </c>
      <c r="B60" s="33" t="s">
        <v>278</v>
      </c>
      <c r="C60" s="33" t="s">
        <v>79</v>
      </c>
      <c r="D60" s="34">
        <v>1</v>
      </c>
      <c r="E60" s="34">
        <v>1</v>
      </c>
      <c r="F60" s="34"/>
      <c r="G60" s="34"/>
      <c r="H60" s="33" t="s">
        <v>24</v>
      </c>
      <c r="I60" s="34">
        <f t="shared" si="13"/>
        <v>0</v>
      </c>
      <c r="J60" s="47" t="str">
        <f t="shared" si="24"/>
        <v/>
      </c>
      <c r="K60" s="47"/>
      <c r="L60" s="48">
        <f t="shared" si="14"/>
        <v>1</v>
      </c>
      <c r="M60" s="34" t="s">
        <v>243</v>
      </c>
      <c r="N60" s="34" t="str">
        <f t="shared" si="15"/>
        <v/>
      </c>
      <c r="O60" s="34" t="str">
        <f t="shared" si="16"/>
        <v/>
      </c>
      <c r="P60" s="48">
        <f t="shared" si="17"/>
        <v>1</v>
      </c>
      <c r="Q60" s="34" t="s">
        <v>243</v>
      </c>
      <c r="R60" s="35">
        <f t="shared" si="18"/>
        <v>6</v>
      </c>
      <c r="S60" s="36">
        <f t="shared" si="19"/>
        <v>5.333333333333333</v>
      </c>
      <c r="T60" s="34">
        <f t="shared" si="20"/>
        <v>107.25</v>
      </c>
      <c r="U60" s="49">
        <f t="shared" si="21"/>
        <v>0.73215531271797263</v>
      </c>
      <c r="V60" s="34" t="s">
        <v>243</v>
      </c>
      <c r="W60" s="34" t="str">
        <f>IF(AND(M60 = "REVIEW", Q60= "REVIEW", V60= "REVIEW"), "REVIEW", "NOT REQUIRED")</f>
        <v>REVIEW</v>
      </c>
      <c r="X60" s="37">
        <f t="shared" si="23"/>
        <v>2.7321553127179725</v>
      </c>
    </row>
    <row r="61" spans="1:24" hidden="1" x14ac:dyDescent="0.25">
      <c r="A61" s="27" t="s">
        <v>94</v>
      </c>
      <c r="B61" s="28" t="s">
        <v>278</v>
      </c>
      <c r="C61" s="28" t="s">
        <v>95</v>
      </c>
      <c r="D61" s="29">
        <v>1</v>
      </c>
      <c r="E61" s="29">
        <v>1</v>
      </c>
      <c r="F61" s="29">
        <v>1</v>
      </c>
      <c r="G61" s="29">
        <v>1</v>
      </c>
      <c r="H61" s="28" t="s">
        <v>12</v>
      </c>
      <c r="I61" s="29">
        <f t="shared" si="13"/>
        <v>17.600000000000001</v>
      </c>
      <c r="J61" s="44">
        <f t="shared" si="24"/>
        <v>24.013698630136986</v>
      </c>
      <c r="K61" s="44"/>
      <c r="L61" s="45">
        <f t="shared" si="14"/>
        <v>-0.13369596530928352</v>
      </c>
      <c r="M61" s="29"/>
      <c r="N61" s="29">
        <f t="shared" si="15"/>
        <v>0.67</v>
      </c>
      <c r="O61" s="29">
        <f t="shared" si="16"/>
        <v>0.6</v>
      </c>
      <c r="P61" s="45">
        <f t="shared" si="17"/>
        <v>-0.15291506959854728</v>
      </c>
      <c r="Q61" s="29"/>
      <c r="R61" s="38">
        <f t="shared" si="18"/>
        <v>30.666666666666668</v>
      </c>
      <c r="S61" s="30">
        <f t="shared" si="19"/>
        <v>3.75</v>
      </c>
      <c r="T61" s="29">
        <f t="shared" si="20"/>
        <v>87</v>
      </c>
      <c r="U61" s="46">
        <f t="shared" si="21"/>
        <v>-0.36898395721925104</v>
      </c>
      <c r="V61" s="29"/>
      <c r="W61" s="34" t="str">
        <f>IF(AND(M61 = "REVIEW", Q61= "REVIEW", V61= "REVIEW"), "REVIEW RECOMMENDED", "NOT REQUIRED")</f>
        <v>NOT REQUIRED</v>
      </c>
      <c r="X61" s="31">
        <f t="shared" si="23"/>
        <v>-0.65559499212708183</v>
      </c>
    </row>
    <row r="62" spans="1:24" hidden="1" x14ac:dyDescent="0.25">
      <c r="A62" s="32" t="s">
        <v>105</v>
      </c>
      <c r="B62" s="33" t="s">
        <v>278</v>
      </c>
      <c r="C62" s="33" t="s">
        <v>106</v>
      </c>
      <c r="D62" s="34"/>
      <c r="E62" s="34"/>
      <c r="F62" s="34">
        <v>1</v>
      </c>
      <c r="G62" s="34">
        <v>1</v>
      </c>
      <c r="H62" s="33" t="s">
        <v>12</v>
      </c>
      <c r="I62" s="34">
        <f t="shared" si="13"/>
        <v>10.37</v>
      </c>
      <c r="J62" s="47">
        <f t="shared" si="24"/>
        <v>10.828571428571429</v>
      </c>
      <c r="K62" s="47"/>
      <c r="L62" s="48">
        <f t="shared" si="14"/>
        <v>0.42248020027022126</v>
      </c>
      <c r="M62" s="34" t="s">
        <v>243</v>
      </c>
      <c r="N62" s="34">
        <f t="shared" si="15"/>
        <v>0.97</v>
      </c>
      <c r="O62" s="34">
        <f t="shared" si="16"/>
        <v>0.28999999999999998</v>
      </c>
      <c r="P62" s="48">
        <f t="shared" si="17"/>
        <v>-0.14383699818438545</v>
      </c>
      <c r="Q62" s="34" t="s">
        <v>243</v>
      </c>
      <c r="R62" s="35">
        <f t="shared" si="18"/>
        <v>6</v>
      </c>
      <c r="S62" s="36">
        <f t="shared" si="19"/>
        <v>4.833333333333333</v>
      </c>
      <c r="T62" s="34">
        <f t="shared" si="20"/>
        <v>78.25</v>
      </c>
      <c r="U62" s="49">
        <f t="shared" si="21"/>
        <v>0.73215531271797263</v>
      </c>
      <c r="V62" s="34"/>
      <c r="W62" s="34" t="str">
        <f>IF(AND(M62 = "REVIEW", Q62= "REVIEW", V62= "REVIEW"), "REVIEW RECOMMENDED", "NOT REQUIRED")</f>
        <v>NOT REQUIRED</v>
      </c>
      <c r="X62" s="37">
        <f t="shared" si="23"/>
        <v>1.0107985148038083</v>
      </c>
    </row>
    <row r="63" spans="1:24" hidden="1" x14ac:dyDescent="0.25">
      <c r="A63" s="27" t="s">
        <v>107</v>
      </c>
      <c r="B63" s="28" t="s">
        <v>278</v>
      </c>
      <c r="C63" s="28" t="s">
        <v>108</v>
      </c>
      <c r="D63" s="29">
        <v>1</v>
      </c>
      <c r="E63" s="29"/>
      <c r="F63" s="29"/>
      <c r="G63" s="29"/>
      <c r="H63" s="28" t="s">
        <v>24</v>
      </c>
      <c r="I63" s="29">
        <f t="shared" si="13"/>
        <v>0</v>
      </c>
      <c r="J63" s="44" t="str">
        <f t="shared" si="24"/>
        <v/>
      </c>
      <c r="K63" s="44"/>
      <c r="L63" s="45">
        <f t="shared" si="14"/>
        <v>1</v>
      </c>
      <c r="M63" s="29" t="s">
        <v>243</v>
      </c>
      <c r="N63" s="29" t="str">
        <f t="shared" si="15"/>
        <v/>
      </c>
      <c r="O63" s="29" t="str">
        <f t="shared" si="16"/>
        <v/>
      </c>
      <c r="P63" s="45">
        <f t="shared" si="17"/>
        <v>1</v>
      </c>
      <c r="Q63" s="29" t="s">
        <v>243</v>
      </c>
      <c r="R63" s="38">
        <f t="shared" si="18"/>
        <v>2</v>
      </c>
      <c r="S63" s="30">
        <f t="shared" si="19"/>
        <v>7.083333333333333</v>
      </c>
      <c r="T63" s="29" t="str">
        <f t="shared" si="20"/>
        <v/>
      </c>
      <c r="U63" s="46">
        <f t="shared" si="21"/>
        <v>0.91071843757265758</v>
      </c>
      <c r="V63" s="29" t="s">
        <v>243</v>
      </c>
      <c r="W63" s="29" t="str">
        <f>IF(AND(M63 = "REVIEW", Q63= "REVIEW", V63= "REVIEW"), "REVIEW", "NOT REQUIRED")</f>
        <v>REVIEW</v>
      </c>
      <c r="X63" s="31">
        <f t="shared" si="23"/>
        <v>2.9107184375726574</v>
      </c>
    </row>
    <row r="64" spans="1:24" hidden="1" x14ac:dyDescent="0.25">
      <c r="A64" s="32" t="s">
        <v>103</v>
      </c>
      <c r="B64" s="33" t="s">
        <v>278</v>
      </c>
      <c r="C64" s="33" t="s">
        <v>104</v>
      </c>
      <c r="D64" s="34">
        <v>1</v>
      </c>
      <c r="E64" s="34"/>
      <c r="F64" s="34"/>
      <c r="G64" s="34"/>
      <c r="H64" s="33" t="s">
        <v>24</v>
      </c>
      <c r="I64" s="34">
        <f t="shared" si="13"/>
        <v>0</v>
      </c>
      <c r="J64" s="47" t="str">
        <f t="shared" si="24"/>
        <v/>
      </c>
      <c r="K64" s="47"/>
      <c r="L64" s="48">
        <f t="shared" si="14"/>
        <v>1</v>
      </c>
      <c r="M64" s="34" t="s">
        <v>243</v>
      </c>
      <c r="N64" s="34" t="str">
        <f t="shared" si="15"/>
        <v/>
      </c>
      <c r="O64" s="34" t="str">
        <f t="shared" si="16"/>
        <v/>
      </c>
      <c r="P64" s="48">
        <f t="shared" si="17"/>
        <v>1</v>
      </c>
      <c r="Q64" s="34" t="s">
        <v>243</v>
      </c>
      <c r="R64" s="35" t="str">
        <f t="shared" si="18"/>
        <v/>
      </c>
      <c r="S64" s="36" t="str">
        <f t="shared" si="19"/>
        <v/>
      </c>
      <c r="T64" s="34" t="str">
        <f t="shared" si="20"/>
        <v/>
      </c>
      <c r="U64" s="49" t="str">
        <f t="shared" si="21"/>
        <v/>
      </c>
      <c r="V64" s="34" t="s">
        <v>243</v>
      </c>
      <c r="W64" s="34" t="str">
        <f>IF(AND(M64 = "REVIEW", Q64= "REVIEW", V64= "REVIEW"), "REVIEW", "NOT REQUIRED")</f>
        <v>REVIEW</v>
      </c>
      <c r="X64" s="37">
        <f t="shared" si="23"/>
        <v>2</v>
      </c>
    </row>
    <row r="65" spans="1:24" hidden="1" x14ac:dyDescent="0.25">
      <c r="A65" s="27" t="s">
        <v>122</v>
      </c>
      <c r="B65" s="28" t="s">
        <v>278</v>
      </c>
      <c r="C65" s="28" t="s">
        <v>123</v>
      </c>
      <c r="D65" s="29">
        <v>1</v>
      </c>
      <c r="E65" s="29"/>
      <c r="F65" s="29"/>
      <c r="G65" s="29"/>
      <c r="H65" s="28" t="s">
        <v>24</v>
      </c>
      <c r="I65" s="29">
        <f t="shared" si="13"/>
        <v>0</v>
      </c>
      <c r="J65" s="44" t="str">
        <f t="shared" si="24"/>
        <v/>
      </c>
      <c r="K65" s="44"/>
      <c r="L65" s="45">
        <f t="shared" si="14"/>
        <v>1</v>
      </c>
      <c r="M65" s="29" t="s">
        <v>243</v>
      </c>
      <c r="N65" s="29" t="str">
        <f t="shared" si="15"/>
        <v/>
      </c>
      <c r="O65" s="29" t="str">
        <f t="shared" si="16"/>
        <v/>
      </c>
      <c r="P65" s="45">
        <f t="shared" si="17"/>
        <v>1</v>
      </c>
      <c r="Q65" s="29" t="s">
        <v>243</v>
      </c>
      <c r="R65" s="38">
        <f t="shared" si="18"/>
        <v>1</v>
      </c>
      <c r="S65" s="30">
        <f t="shared" si="19"/>
        <v>4.333333333333333</v>
      </c>
      <c r="T65" s="29" t="str">
        <f t="shared" si="20"/>
        <v/>
      </c>
      <c r="U65" s="46">
        <f t="shared" si="21"/>
        <v>0.95535921878632879</v>
      </c>
      <c r="V65" s="29" t="s">
        <v>243</v>
      </c>
      <c r="W65" s="29" t="str">
        <f>IF(AND(M65 = "REVIEW", Q65= "REVIEW", V65= "REVIEW"), "REVIEW", "NOT REQUIRED")</f>
        <v>REVIEW</v>
      </c>
      <c r="X65" s="31">
        <f t="shared" si="23"/>
        <v>2.9553592187863287</v>
      </c>
    </row>
    <row r="66" spans="1:24" hidden="1" x14ac:dyDescent="0.25">
      <c r="A66" s="32" t="s">
        <v>92</v>
      </c>
      <c r="B66" s="33" t="s">
        <v>278</v>
      </c>
      <c r="C66" s="33" t="s">
        <v>93</v>
      </c>
      <c r="D66" s="34">
        <v>1</v>
      </c>
      <c r="E66" s="34">
        <v>1</v>
      </c>
      <c r="F66" s="34">
        <v>1</v>
      </c>
      <c r="G66" s="34">
        <v>1</v>
      </c>
      <c r="H66" s="33" t="s">
        <v>12</v>
      </c>
      <c r="I66" s="34">
        <f t="shared" si="13"/>
        <v>0</v>
      </c>
      <c r="J66" s="47" t="str">
        <f t="shared" si="24"/>
        <v/>
      </c>
      <c r="K66" s="47"/>
      <c r="L66" s="48">
        <f t="shared" si="14"/>
        <v>1</v>
      </c>
      <c r="M66" s="34" t="s">
        <v>243</v>
      </c>
      <c r="N66" s="34">
        <f t="shared" si="15"/>
        <v>0.71</v>
      </c>
      <c r="O66" s="34">
        <f t="shared" si="16"/>
        <v>0.52</v>
      </c>
      <c r="P66" s="48">
        <f t="shared" si="17"/>
        <v>-0.11660278394189993</v>
      </c>
      <c r="Q66" s="34"/>
      <c r="R66" s="35" t="str">
        <f t="shared" si="18"/>
        <v/>
      </c>
      <c r="S66" s="36" t="str">
        <f t="shared" si="19"/>
        <v/>
      </c>
      <c r="T66" s="34" t="str">
        <f t="shared" si="20"/>
        <v/>
      </c>
      <c r="U66" s="49" t="str">
        <f t="shared" si="21"/>
        <v/>
      </c>
      <c r="V66" s="34" t="s">
        <v>243</v>
      </c>
      <c r="W66" s="34" t="str">
        <f>IF(AND(M66 = "REVIEW", Q66= "REVIEW", V66= "REVIEW"), "REVIEW RECOMMENDED", "NOT REQUIRED")</f>
        <v>NOT REQUIRED</v>
      </c>
      <c r="X66" s="37">
        <f t="shared" si="23"/>
        <v>0.88339721605810007</v>
      </c>
    </row>
    <row r="67" spans="1:24" x14ac:dyDescent="0.25">
      <c r="A67" s="32" t="s">
        <v>151</v>
      </c>
      <c r="B67" s="33" t="s">
        <v>1243</v>
      </c>
      <c r="C67" s="33" t="s">
        <v>152</v>
      </c>
      <c r="D67" s="34">
        <v>1</v>
      </c>
      <c r="E67" s="34">
        <v>1</v>
      </c>
      <c r="F67" s="34">
        <v>1</v>
      </c>
      <c r="G67" s="34">
        <v>1</v>
      </c>
      <c r="H67" s="33" t="s">
        <v>12</v>
      </c>
      <c r="I67" s="34">
        <f t="shared" ref="I67:I98" si="25">IFERROR(VLOOKUP($A67,IND_2, 3, FALSE), "")</f>
        <v>14.19</v>
      </c>
      <c r="J67" s="47">
        <f t="shared" si="24"/>
        <v>22.940490081680281</v>
      </c>
      <c r="K67" s="63">
        <f>IFERROR(VLOOKUP($A67, IND_2,7, FALSE), "")</f>
        <v>0.72545112365769959</v>
      </c>
      <c r="L67" s="48">
        <f t="shared" ref="L67:L98" si="26">SUM(1)-SUM(SUM(I67:J67)/$L$125)</f>
        <v>-1.155840940011954E-2</v>
      </c>
      <c r="M67" s="29" t="s">
        <v>243</v>
      </c>
      <c r="N67" s="34">
        <f t="shared" ref="N67:N98" si="27">IFERROR(VLOOKUP($A67, IND_3A, 5, FALSE), "")</f>
        <v>0.62</v>
      </c>
      <c r="O67" s="34">
        <f t="shared" ref="O67:O98" si="28">IFERROR(VLOOKUP($A67, IND_3B, 5, FALSE), "")</f>
        <v>0.25</v>
      </c>
      <c r="P67" s="48">
        <f t="shared" ref="P67:P98" si="29">SUM(1)-SUM(SUM(N67:O67)/$P$125)</f>
        <v>0.2102077869679243</v>
      </c>
      <c r="Q67" s="34" t="s">
        <v>243</v>
      </c>
      <c r="R67" s="35" t="str">
        <f t="shared" ref="R67:R98" si="30">IFERROR(VLOOKUP($A67, IND_4AB, 5, FALSE),"")</f>
        <v/>
      </c>
      <c r="S67" s="36" t="str">
        <f t="shared" ref="S67:S98" si="31">IFERROR(VLOOKUP($A67, IND_4AB, 9, FALSE),"")</f>
        <v/>
      </c>
      <c r="T67" s="34" t="str">
        <f t="shared" ref="T67:T98" si="32">IFERROR(VLOOKUP($A67, IND_4C, 4, FALSE),"")</f>
        <v/>
      </c>
      <c r="U67" s="49" t="str">
        <f t="shared" ref="U67:U98" si="33">IFERROR(SUM(1)-SUM(($R$3:$R$124)/R$125), "")</f>
        <v/>
      </c>
      <c r="V67" s="34" t="s">
        <v>243</v>
      </c>
      <c r="W67" s="34" t="str">
        <f>IF(AND(M67 = "REVIEW", Q67= "REVIEW", V67= "REVIEW"), "REVIEW RECOMMENDED", "NOT REQUIRED")</f>
        <v>REVIEW RECOMMENDED</v>
      </c>
      <c r="X67" s="37">
        <f t="shared" ref="X67:X98" si="34">SUM( L67, P67,U67)</f>
        <v>0.19864937756780476</v>
      </c>
    </row>
    <row r="68" spans="1:24" hidden="1" x14ac:dyDescent="0.25">
      <c r="A68" s="32" t="s">
        <v>124</v>
      </c>
      <c r="B68" s="33" t="s">
        <v>278</v>
      </c>
      <c r="C68" s="33" t="s">
        <v>125</v>
      </c>
      <c r="D68" s="34">
        <v>1</v>
      </c>
      <c r="E68" s="34">
        <v>1</v>
      </c>
      <c r="F68" s="34">
        <v>1</v>
      </c>
      <c r="G68" s="34">
        <v>1</v>
      </c>
      <c r="H68" s="33" t="s">
        <v>12</v>
      </c>
      <c r="I68" s="34">
        <f t="shared" si="25"/>
        <v>15.09</v>
      </c>
      <c r="J68" s="47">
        <f t="shared" si="24"/>
        <v>24.690721649484537</v>
      </c>
      <c r="K68" s="47"/>
      <c r="L68" s="48">
        <f t="shared" si="26"/>
        <v>-8.3759557927183037E-2</v>
      </c>
      <c r="M68" s="29" t="s">
        <v>243</v>
      </c>
      <c r="N68" s="34">
        <f t="shared" si="27"/>
        <v>0.62</v>
      </c>
      <c r="O68" s="34">
        <f t="shared" si="28"/>
        <v>0.48</v>
      </c>
      <c r="P68" s="48">
        <f t="shared" si="29"/>
        <v>1.412144442203167E-3</v>
      </c>
      <c r="Q68" s="34"/>
      <c r="R68" s="35">
        <f t="shared" si="30"/>
        <v>14.666666666666666</v>
      </c>
      <c r="S68" s="36">
        <f t="shared" si="31"/>
        <v>5.833333333333333</v>
      </c>
      <c r="T68" s="34">
        <f t="shared" si="32"/>
        <v>85</v>
      </c>
      <c r="U68" s="49">
        <f t="shared" si="33"/>
        <v>0.34526854219948866</v>
      </c>
      <c r="V68" s="34"/>
      <c r="W68" s="34" t="str">
        <f>IF(AND(M68 = "REVIEW", Q68= "REVIEW", V68= "REVIEW"), "REVIEW RECOMMENDED", "NOT REQUIRED")</f>
        <v>NOT REQUIRED</v>
      </c>
      <c r="X68" s="37">
        <f t="shared" si="34"/>
        <v>0.26292112871450879</v>
      </c>
    </row>
    <row r="69" spans="1:24" hidden="1" x14ac:dyDescent="0.25">
      <c r="A69" s="27" t="s">
        <v>135</v>
      </c>
      <c r="B69" s="28" t="s">
        <v>278</v>
      </c>
      <c r="C69" s="28" t="s">
        <v>136</v>
      </c>
      <c r="D69" s="29">
        <v>1</v>
      </c>
      <c r="E69" s="29">
        <v>1</v>
      </c>
      <c r="F69" s="29">
        <v>1</v>
      </c>
      <c r="G69" s="29">
        <v>1</v>
      </c>
      <c r="H69" s="28" t="s">
        <v>12</v>
      </c>
      <c r="I69" s="29">
        <f t="shared" si="25"/>
        <v>18.920000000000002</v>
      </c>
      <c r="J69" s="44">
        <f t="shared" si="24"/>
        <v>23.700934579439252</v>
      </c>
      <c r="K69" s="44"/>
      <c r="L69" s="45">
        <f t="shared" si="26"/>
        <v>-0.16113643249744802</v>
      </c>
      <c r="M69" s="29"/>
      <c r="N69" s="29">
        <f t="shared" si="27"/>
        <v>0.62</v>
      </c>
      <c r="O69" s="29">
        <f t="shared" si="28"/>
        <v>0.42</v>
      </c>
      <c r="P69" s="45">
        <f t="shared" si="29"/>
        <v>5.5880572927173855E-2</v>
      </c>
      <c r="Q69" s="29"/>
      <c r="R69" s="38">
        <f t="shared" si="30"/>
        <v>9.3333333333333339</v>
      </c>
      <c r="S69" s="30">
        <f t="shared" si="31"/>
        <v>3.9166666666666665</v>
      </c>
      <c r="T69" s="29">
        <f t="shared" si="32"/>
        <v>103.5</v>
      </c>
      <c r="U69" s="46">
        <f t="shared" si="33"/>
        <v>0.58335270867240185</v>
      </c>
      <c r="V69" s="34" t="s">
        <v>243</v>
      </c>
      <c r="W69" s="34" t="str">
        <f>IF(AND(M69 = "REVIEW", Q69= "REVIEW", V69= "REVIEW"), "REVIEW RECOMMENDED", "NOT REQUIRED")</f>
        <v>NOT REQUIRED</v>
      </c>
      <c r="X69" s="31">
        <f t="shared" si="34"/>
        <v>0.47809684910212769</v>
      </c>
    </row>
    <row r="70" spans="1:24" hidden="1" x14ac:dyDescent="0.25">
      <c r="A70" s="32" t="s">
        <v>129</v>
      </c>
      <c r="B70" s="33" t="s">
        <v>278</v>
      </c>
      <c r="C70" s="33" t="s">
        <v>130</v>
      </c>
      <c r="D70" s="34">
        <v>1</v>
      </c>
      <c r="E70" s="34">
        <v>1</v>
      </c>
      <c r="F70" s="34">
        <v>1</v>
      </c>
      <c r="G70" s="34"/>
      <c r="H70" s="33" t="s">
        <v>24</v>
      </c>
      <c r="I70" s="34">
        <f t="shared" si="25"/>
        <v>0</v>
      </c>
      <c r="J70" s="47" t="str">
        <f t="shared" si="24"/>
        <v/>
      </c>
      <c r="K70" s="47"/>
      <c r="L70" s="48">
        <f t="shared" si="26"/>
        <v>1</v>
      </c>
      <c r="M70" s="34" t="s">
        <v>243</v>
      </c>
      <c r="N70" s="34">
        <f t="shared" si="27"/>
        <v>0.5</v>
      </c>
      <c r="O70" s="34">
        <f t="shared" si="28"/>
        <v>0.28999999999999998</v>
      </c>
      <c r="P70" s="48">
        <f t="shared" si="29"/>
        <v>0.28283235828121867</v>
      </c>
      <c r="Q70" s="34" t="s">
        <v>243</v>
      </c>
      <c r="R70" s="35" t="str">
        <f t="shared" si="30"/>
        <v/>
      </c>
      <c r="S70" s="36" t="str">
        <f t="shared" si="31"/>
        <v/>
      </c>
      <c r="T70" s="34" t="str">
        <f t="shared" si="32"/>
        <v/>
      </c>
      <c r="U70" s="49" t="str">
        <f t="shared" si="33"/>
        <v/>
      </c>
      <c r="V70" s="34" t="s">
        <v>243</v>
      </c>
      <c r="W70" s="34" t="str">
        <f>IF(AND(M70 = "REVIEW", Q70= "REVIEW", V70= "REVIEW"), "REVIEW", "NOT REQUIRED")</f>
        <v>REVIEW</v>
      </c>
      <c r="X70" s="37">
        <f t="shared" si="34"/>
        <v>1.2828323582812187</v>
      </c>
    </row>
    <row r="71" spans="1:24" hidden="1" x14ac:dyDescent="0.25">
      <c r="A71" s="27" t="s">
        <v>161</v>
      </c>
      <c r="B71" s="28" t="s">
        <v>278</v>
      </c>
      <c r="C71" s="28" t="s">
        <v>162</v>
      </c>
      <c r="D71" s="29"/>
      <c r="E71" s="29"/>
      <c r="F71" s="29"/>
      <c r="G71" s="29">
        <v>1</v>
      </c>
      <c r="H71" s="28" t="s">
        <v>8</v>
      </c>
      <c r="I71" s="29">
        <f t="shared" si="25"/>
        <v>22.03</v>
      </c>
      <c r="J71" s="44">
        <f t="shared" si="24"/>
        <v>32.021052631578947</v>
      </c>
      <c r="K71" s="44"/>
      <c r="L71" s="45">
        <f t="shared" si="26"/>
        <v>-0.47253097672897404</v>
      </c>
      <c r="M71" s="29"/>
      <c r="N71" s="29">
        <f t="shared" si="27"/>
        <v>0</v>
      </c>
      <c r="O71" s="29">
        <f t="shared" si="28"/>
        <v>0</v>
      </c>
      <c r="P71" s="45">
        <f t="shared" si="29"/>
        <v>1</v>
      </c>
      <c r="Q71" s="29" t="s">
        <v>243</v>
      </c>
      <c r="R71" s="38">
        <f t="shared" si="30"/>
        <v>3</v>
      </c>
      <c r="S71" s="30">
        <f t="shared" si="31"/>
        <v>1.9166666666666667</v>
      </c>
      <c r="T71" s="29">
        <f t="shared" si="32"/>
        <v>80.5</v>
      </c>
      <c r="U71" s="46">
        <f t="shared" si="33"/>
        <v>0.86607765635898626</v>
      </c>
      <c r="V71" s="34" t="s">
        <v>243</v>
      </c>
      <c r="W71" s="34" t="str">
        <f t="shared" ref="W71:W95" si="35">IF(AND(M71 = "REVIEW", Q71= "REVIEW", V71= "REVIEW"), "REVIEW RECOMMENDED", "NOT REQUIRED")</f>
        <v>NOT REQUIRED</v>
      </c>
      <c r="X71" s="31">
        <f t="shared" si="34"/>
        <v>1.3935466796300122</v>
      </c>
    </row>
    <row r="72" spans="1:24" x14ac:dyDescent="0.25">
      <c r="A72" s="27" t="s">
        <v>177</v>
      </c>
      <c r="B72" s="28" t="s">
        <v>1243</v>
      </c>
      <c r="C72" s="28" t="s">
        <v>178</v>
      </c>
      <c r="D72" s="29">
        <v>1</v>
      </c>
      <c r="E72" s="29">
        <v>1</v>
      </c>
      <c r="F72" s="29">
        <v>1</v>
      </c>
      <c r="G72" s="29">
        <v>1</v>
      </c>
      <c r="H72" s="28" t="s">
        <v>12</v>
      </c>
      <c r="I72" s="29">
        <f t="shared" si="25"/>
        <v>16.05</v>
      </c>
      <c r="J72" s="44">
        <f t="shared" ref="J72:J103" si="36">IFERROR(VLOOKUP($A72, IND_2,6, FALSE), "")</f>
        <v>26.257894736842104</v>
      </c>
      <c r="K72" s="63">
        <f>IFERROR(VLOOKUP($A72, IND_2,7, FALSE), "")</f>
        <v>0.64027207392197127</v>
      </c>
      <c r="L72" s="45">
        <f t="shared" si="26"/>
        <v>-0.15260818294943923</v>
      </c>
      <c r="M72" s="29" t="s">
        <v>243</v>
      </c>
      <c r="N72" s="29">
        <f t="shared" si="27"/>
        <v>0.73</v>
      </c>
      <c r="O72" s="29">
        <f t="shared" si="28"/>
        <v>0.35</v>
      </c>
      <c r="P72" s="45">
        <f t="shared" si="29"/>
        <v>1.956828727052673E-2</v>
      </c>
      <c r="Q72" s="34" t="s">
        <v>243</v>
      </c>
      <c r="R72" s="38">
        <f t="shared" si="30"/>
        <v>2.3333333333333335</v>
      </c>
      <c r="S72" s="30">
        <f t="shared" si="31"/>
        <v>9.75</v>
      </c>
      <c r="T72" s="29">
        <f t="shared" si="32"/>
        <v>121.25</v>
      </c>
      <c r="U72" s="46">
        <f t="shared" si="33"/>
        <v>0.89583817716810044</v>
      </c>
      <c r="V72" s="29" t="s">
        <v>243</v>
      </c>
      <c r="W72" s="34" t="str">
        <f t="shared" si="35"/>
        <v>REVIEW RECOMMENDED</v>
      </c>
      <c r="X72" s="31">
        <f t="shared" si="34"/>
        <v>0.76279828148918793</v>
      </c>
    </row>
    <row r="73" spans="1:24" hidden="1" x14ac:dyDescent="0.25">
      <c r="A73" s="27" t="s">
        <v>197</v>
      </c>
      <c r="B73" s="28" t="s">
        <v>278</v>
      </c>
      <c r="C73" s="28" t="s">
        <v>198</v>
      </c>
      <c r="D73" s="29">
        <v>1</v>
      </c>
      <c r="E73" s="29">
        <v>1</v>
      </c>
      <c r="F73" s="29">
        <v>1</v>
      </c>
      <c r="G73" s="29">
        <v>1</v>
      </c>
      <c r="H73" s="28" t="s">
        <v>12</v>
      </c>
      <c r="I73" s="29">
        <f t="shared" si="25"/>
        <v>7.73</v>
      </c>
      <c r="J73" s="44">
        <f t="shared" si="36"/>
        <v>11.397905759162304</v>
      </c>
      <c r="K73" s="44"/>
      <c r="L73" s="45">
        <f t="shared" si="26"/>
        <v>0.47889204041397349</v>
      </c>
      <c r="M73" s="29" t="s">
        <v>243</v>
      </c>
      <c r="N73" s="29">
        <f t="shared" si="27"/>
        <v>0.54</v>
      </c>
      <c r="O73" s="29">
        <f t="shared" si="28"/>
        <v>0.42</v>
      </c>
      <c r="P73" s="45">
        <f t="shared" si="29"/>
        <v>0.12850514424046833</v>
      </c>
      <c r="Q73" s="29" t="s">
        <v>243</v>
      </c>
      <c r="R73" s="38">
        <f t="shared" si="30"/>
        <v>27.333333333333332</v>
      </c>
      <c r="S73" s="30">
        <f t="shared" si="31"/>
        <v>7.333333333333333</v>
      </c>
      <c r="T73" s="29">
        <f t="shared" si="32"/>
        <v>106</v>
      </c>
      <c r="U73" s="46">
        <f t="shared" si="33"/>
        <v>-0.22018135317368026</v>
      </c>
      <c r="V73" s="29"/>
      <c r="W73" s="34" t="str">
        <f t="shared" si="35"/>
        <v>NOT REQUIRED</v>
      </c>
      <c r="X73" s="31">
        <f t="shared" si="34"/>
        <v>0.38721583148076155</v>
      </c>
    </row>
    <row r="74" spans="1:24" hidden="1" x14ac:dyDescent="0.25">
      <c r="A74" s="32" t="s">
        <v>90</v>
      </c>
      <c r="B74" s="33" t="s">
        <v>278</v>
      </c>
      <c r="C74" s="33" t="s">
        <v>91</v>
      </c>
      <c r="D74" s="34">
        <v>1</v>
      </c>
      <c r="E74" s="34">
        <v>1</v>
      </c>
      <c r="F74" s="34">
        <v>1</v>
      </c>
      <c r="G74" s="34">
        <v>1</v>
      </c>
      <c r="H74" s="33" t="s">
        <v>12</v>
      </c>
      <c r="I74" s="34">
        <f t="shared" si="25"/>
        <v>13.5</v>
      </c>
      <c r="J74" s="47">
        <f t="shared" si="36"/>
        <v>17.846153846153847</v>
      </c>
      <c r="K74" s="47"/>
      <c r="L74" s="48">
        <f t="shared" si="26"/>
        <v>0.14602620499557084</v>
      </c>
      <c r="M74" s="34" t="s">
        <v>243</v>
      </c>
      <c r="N74" s="34">
        <f t="shared" si="27"/>
        <v>0.67</v>
      </c>
      <c r="O74" s="34">
        <f t="shared" si="28"/>
        <v>0.46</v>
      </c>
      <c r="P74" s="48">
        <f t="shared" si="29"/>
        <v>-2.5822069800282232E-2</v>
      </c>
      <c r="Q74" s="34"/>
      <c r="R74" s="35">
        <f t="shared" si="30"/>
        <v>1</v>
      </c>
      <c r="S74" s="36">
        <f t="shared" si="31"/>
        <v>10.5</v>
      </c>
      <c r="T74" s="34">
        <f t="shared" si="32"/>
        <v>117</v>
      </c>
      <c r="U74" s="49">
        <f t="shared" si="33"/>
        <v>0.95535921878632879</v>
      </c>
      <c r="V74" s="34" t="s">
        <v>243</v>
      </c>
      <c r="W74" s="34" t="str">
        <f t="shared" si="35"/>
        <v>NOT REQUIRED</v>
      </c>
      <c r="X74" s="37">
        <f t="shared" si="34"/>
        <v>1.0755633539816174</v>
      </c>
    </row>
    <row r="75" spans="1:24" hidden="1" x14ac:dyDescent="0.25">
      <c r="A75" s="27" t="s">
        <v>204</v>
      </c>
      <c r="B75" s="28" t="s">
        <v>278</v>
      </c>
      <c r="C75" s="28" t="s">
        <v>205</v>
      </c>
      <c r="D75" s="29">
        <v>1</v>
      </c>
      <c r="E75" s="29">
        <v>1</v>
      </c>
      <c r="F75" s="29">
        <v>1</v>
      </c>
      <c r="G75" s="29">
        <v>1</v>
      </c>
      <c r="H75" s="28" t="s">
        <v>12</v>
      </c>
      <c r="I75" s="29">
        <f t="shared" si="25"/>
        <v>20.94</v>
      </c>
      <c r="J75" s="44">
        <f t="shared" si="36"/>
        <v>31.862369337979093</v>
      </c>
      <c r="K75" s="44"/>
      <c r="L75" s="45">
        <f t="shared" si="26"/>
        <v>-0.43851267846413178</v>
      </c>
      <c r="M75" s="29"/>
      <c r="N75" s="29">
        <f t="shared" si="27"/>
        <v>0.57999999999999996</v>
      </c>
      <c r="O75" s="29">
        <f t="shared" si="28"/>
        <v>0.37</v>
      </c>
      <c r="P75" s="45">
        <f t="shared" si="29"/>
        <v>0.13758321565463005</v>
      </c>
      <c r="Q75" s="29" t="s">
        <v>243</v>
      </c>
      <c r="R75" s="38">
        <f t="shared" si="30"/>
        <v>5.666666666666667</v>
      </c>
      <c r="S75" s="30">
        <f t="shared" si="31"/>
        <v>2.8333333333333335</v>
      </c>
      <c r="T75" s="29">
        <f t="shared" si="32"/>
        <v>73.25</v>
      </c>
      <c r="U75" s="46">
        <f t="shared" si="33"/>
        <v>0.74703557312252966</v>
      </c>
      <c r="V75" s="34" t="s">
        <v>243</v>
      </c>
      <c r="W75" s="34" t="str">
        <f t="shared" si="35"/>
        <v>NOT REQUIRED</v>
      </c>
      <c r="X75" s="31">
        <f t="shared" si="34"/>
        <v>0.44610611031302794</v>
      </c>
    </row>
    <row r="76" spans="1:24" hidden="1" x14ac:dyDescent="0.25">
      <c r="A76" s="32" t="s">
        <v>216</v>
      </c>
      <c r="B76" s="33" t="s">
        <v>278</v>
      </c>
      <c r="C76" s="33" t="s">
        <v>217</v>
      </c>
      <c r="D76" s="34">
        <v>1</v>
      </c>
      <c r="E76" s="34">
        <v>1</v>
      </c>
      <c r="F76" s="34">
        <v>1</v>
      </c>
      <c r="G76" s="34">
        <v>1</v>
      </c>
      <c r="H76" s="33" t="s">
        <v>12</v>
      </c>
      <c r="I76" s="34">
        <f t="shared" si="25"/>
        <v>13.53</v>
      </c>
      <c r="J76" s="47">
        <f t="shared" si="36"/>
        <v>21.593167701863354</v>
      </c>
      <c r="K76" s="47"/>
      <c r="L76" s="48">
        <f t="shared" si="26"/>
        <v>4.3127748235130992E-2</v>
      </c>
      <c r="M76" s="29" t="s">
        <v>243</v>
      </c>
      <c r="N76" s="34">
        <f t="shared" si="27"/>
        <v>0.85</v>
      </c>
      <c r="O76" s="34">
        <f t="shared" si="28"/>
        <v>0.56999999999999995</v>
      </c>
      <c r="P76" s="48">
        <f t="shared" si="29"/>
        <v>-0.28908614081097395</v>
      </c>
      <c r="Q76" s="34"/>
      <c r="R76" s="35">
        <f t="shared" si="30"/>
        <v>11.666666666666666</v>
      </c>
      <c r="S76" s="36">
        <f t="shared" si="31"/>
        <v>9.3333333333333339</v>
      </c>
      <c r="T76" s="34">
        <f t="shared" si="32"/>
        <v>136</v>
      </c>
      <c r="U76" s="49">
        <f t="shared" si="33"/>
        <v>0.4791908858405024</v>
      </c>
      <c r="V76" s="34"/>
      <c r="W76" s="34" t="str">
        <f t="shared" si="35"/>
        <v>NOT REQUIRED</v>
      </c>
      <c r="X76" s="37">
        <f t="shared" si="34"/>
        <v>0.23323249326465945</v>
      </c>
    </row>
    <row r="77" spans="1:24" x14ac:dyDescent="0.25">
      <c r="A77" s="27" t="s">
        <v>66</v>
      </c>
      <c r="B77" s="28" t="s">
        <v>278</v>
      </c>
      <c r="C77" s="28" t="s">
        <v>67</v>
      </c>
      <c r="D77" s="29">
        <v>1</v>
      </c>
      <c r="E77" s="29">
        <v>1</v>
      </c>
      <c r="F77" s="29">
        <v>1</v>
      </c>
      <c r="G77" s="29">
        <v>1</v>
      </c>
      <c r="H77" s="28" t="s">
        <v>12</v>
      </c>
      <c r="I77" s="29">
        <f t="shared" si="25"/>
        <v>10.98</v>
      </c>
      <c r="J77" s="44">
        <f t="shared" si="36"/>
        <v>13.088235294117647</v>
      </c>
      <c r="K77" s="63">
        <f>IFERROR(VLOOKUP($A77, IND_2,7, FALSE), "")</f>
        <v>0.19284940411700974</v>
      </c>
      <c r="L77" s="45">
        <f t="shared" si="26"/>
        <v>0.34430098397226139</v>
      </c>
      <c r="M77" s="29" t="s">
        <v>243</v>
      </c>
      <c r="N77" s="29">
        <f t="shared" si="27"/>
        <v>0.59</v>
      </c>
      <c r="O77" s="29">
        <f t="shared" si="28"/>
        <v>0.36</v>
      </c>
      <c r="P77" s="45">
        <f t="shared" si="29"/>
        <v>0.13758321565463005</v>
      </c>
      <c r="Q77" s="29" t="s">
        <v>243</v>
      </c>
      <c r="R77" s="38">
        <f t="shared" si="30"/>
        <v>8</v>
      </c>
      <c r="S77" s="30">
        <f t="shared" si="31"/>
        <v>6.916666666666667</v>
      </c>
      <c r="T77" s="29">
        <f t="shared" si="32"/>
        <v>98.3</v>
      </c>
      <c r="U77" s="46">
        <f t="shared" si="33"/>
        <v>0.6428737502906301</v>
      </c>
      <c r="V77" s="29" t="s">
        <v>243</v>
      </c>
      <c r="W77" s="34" t="str">
        <f t="shared" si="35"/>
        <v>REVIEW RECOMMENDED</v>
      </c>
      <c r="X77" s="31">
        <f t="shared" si="34"/>
        <v>1.1247579499175215</v>
      </c>
    </row>
    <row r="78" spans="1:24" hidden="1" x14ac:dyDescent="0.25">
      <c r="A78" s="32" t="s">
        <v>16</v>
      </c>
      <c r="B78" s="33" t="s">
        <v>278</v>
      </c>
      <c r="C78" s="33" t="s">
        <v>17</v>
      </c>
      <c r="D78" s="34">
        <v>1</v>
      </c>
      <c r="E78" s="34">
        <v>1</v>
      </c>
      <c r="F78" s="34">
        <v>1</v>
      </c>
      <c r="G78" s="34">
        <v>1</v>
      </c>
      <c r="H78" s="33" t="s">
        <v>12</v>
      </c>
      <c r="I78" s="34">
        <f t="shared" si="25"/>
        <v>17.07</v>
      </c>
      <c r="J78" s="47">
        <f t="shared" si="36"/>
        <v>28.09090909090909</v>
      </c>
      <c r="K78" s="47"/>
      <c r="L78" s="48">
        <f t="shared" si="26"/>
        <v>-0.23033381101540495</v>
      </c>
      <c r="M78" s="34"/>
      <c r="N78" s="34">
        <f t="shared" si="27"/>
        <v>0.69</v>
      </c>
      <c r="O78" s="34">
        <f t="shared" si="28"/>
        <v>0.66</v>
      </c>
      <c r="P78" s="48">
        <f t="shared" si="29"/>
        <v>-0.22553964091184153</v>
      </c>
      <c r="Q78" s="34"/>
      <c r="R78" s="35">
        <f t="shared" si="30"/>
        <v>66</v>
      </c>
      <c r="S78" s="36">
        <f t="shared" si="31"/>
        <v>3.0833333333333335</v>
      </c>
      <c r="T78" s="34">
        <f t="shared" si="32"/>
        <v>78.75</v>
      </c>
      <c r="U78" s="49">
        <f t="shared" si="33"/>
        <v>-1.946291560102301</v>
      </c>
      <c r="V78" s="34"/>
      <c r="W78" s="34" t="str">
        <f t="shared" si="35"/>
        <v>NOT REQUIRED</v>
      </c>
      <c r="X78" s="37">
        <f t="shared" si="34"/>
        <v>-2.4021650120295472</v>
      </c>
    </row>
    <row r="79" spans="1:24" hidden="1" x14ac:dyDescent="0.25">
      <c r="A79" s="27" t="s">
        <v>30</v>
      </c>
      <c r="B79" s="28" t="s">
        <v>278</v>
      </c>
      <c r="C79" s="28" t="s">
        <v>31</v>
      </c>
      <c r="D79" s="29"/>
      <c r="E79" s="29">
        <v>1</v>
      </c>
      <c r="F79" s="29">
        <v>1</v>
      </c>
      <c r="G79" s="29">
        <v>1</v>
      </c>
      <c r="H79" s="28" t="s">
        <v>12</v>
      </c>
      <c r="I79" s="29">
        <f t="shared" si="25"/>
        <v>19.61</v>
      </c>
      <c r="J79" s="44">
        <f t="shared" si="36"/>
        <v>32.693333333333335</v>
      </c>
      <c r="K79" s="44"/>
      <c r="L79" s="45">
        <f t="shared" si="26"/>
        <v>-0.4249172730174926</v>
      </c>
      <c r="M79" s="29"/>
      <c r="N79" s="29">
        <f t="shared" si="27"/>
        <v>0.93</v>
      </c>
      <c r="O79" s="29">
        <f t="shared" si="28"/>
        <v>0.78</v>
      </c>
      <c r="P79" s="45">
        <f t="shared" si="29"/>
        <v>-0.55235021182166588</v>
      </c>
      <c r="Q79" s="29"/>
      <c r="R79" s="38">
        <f t="shared" si="30"/>
        <v>12.666666666666666</v>
      </c>
      <c r="S79" s="30">
        <f t="shared" si="31"/>
        <v>3.75</v>
      </c>
      <c r="T79" s="29">
        <f t="shared" si="32"/>
        <v>85.5</v>
      </c>
      <c r="U79" s="46">
        <f t="shared" si="33"/>
        <v>0.43455010462683108</v>
      </c>
      <c r="V79" s="29"/>
      <c r="W79" s="34" t="str">
        <f t="shared" si="35"/>
        <v>NOT REQUIRED</v>
      </c>
      <c r="X79" s="31">
        <f t="shared" si="34"/>
        <v>-0.5427173802123274</v>
      </c>
    </row>
    <row r="80" spans="1:24" hidden="1" x14ac:dyDescent="0.25">
      <c r="A80" s="32" t="s">
        <v>32</v>
      </c>
      <c r="B80" s="33" t="s">
        <v>278</v>
      </c>
      <c r="C80" s="33" t="s">
        <v>33</v>
      </c>
      <c r="D80" s="34"/>
      <c r="E80" s="34"/>
      <c r="F80" s="34"/>
      <c r="G80" s="34">
        <v>1</v>
      </c>
      <c r="H80" s="33" t="s">
        <v>8</v>
      </c>
      <c r="I80" s="34">
        <f t="shared" si="25"/>
        <v>21.13</v>
      </c>
      <c r="J80" s="47">
        <f t="shared" si="36"/>
        <v>30.26969696969697</v>
      </c>
      <c r="K80" s="47"/>
      <c r="L80" s="48">
        <f t="shared" si="26"/>
        <v>-0.40029920412948972</v>
      </c>
      <c r="M80" s="34"/>
      <c r="N80" s="34">
        <f t="shared" si="27"/>
        <v>0</v>
      </c>
      <c r="O80" s="34">
        <f t="shared" si="28"/>
        <v>0</v>
      </c>
      <c r="P80" s="48">
        <f t="shared" si="29"/>
        <v>1</v>
      </c>
      <c r="Q80" s="34" t="s">
        <v>243</v>
      </c>
      <c r="R80" s="35">
        <f t="shared" si="30"/>
        <v>16</v>
      </c>
      <c r="S80" s="36">
        <f t="shared" si="31"/>
        <v>3.5</v>
      </c>
      <c r="T80" s="34">
        <f t="shared" si="32"/>
        <v>92.75</v>
      </c>
      <c r="U80" s="49">
        <f t="shared" si="33"/>
        <v>0.28574750058126031</v>
      </c>
      <c r="V80" s="34" t="s">
        <v>243</v>
      </c>
      <c r="W80" s="34" t="str">
        <f t="shared" si="35"/>
        <v>NOT REQUIRED</v>
      </c>
      <c r="X80" s="37">
        <f t="shared" si="34"/>
        <v>0.88544829645177059</v>
      </c>
    </row>
    <row r="81" spans="1:24" hidden="1" x14ac:dyDescent="0.25">
      <c r="A81" s="27" t="s">
        <v>56</v>
      </c>
      <c r="B81" s="28" t="s">
        <v>278</v>
      </c>
      <c r="C81" s="28" t="s">
        <v>57</v>
      </c>
      <c r="D81" s="29">
        <v>1</v>
      </c>
      <c r="E81" s="29">
        <v>1</v>
      </c>
      <c r="F81" s="29">
        <v>1</v>
      </c>
      <c r="G81" s="29">
        <v>1</v>
      </c>
      <c r="H81" s="28" t="s">
        <v>12</v>
      </c>
      <c r="I81" s="29">
        <f t="shared" si="25"/>
        <v>21.15</v>
      </c>
      <c r="J81" s="44">
        <f t="shared" si="36"/>
        <v>24.829629629629629</v>
      </c>
      <c r="K81" s="44"/>
      <c r="L81" s="45">
        <f t="shared" si="26"/>
        <v>-0.25263848957120927</v>
      </c>
      <c r="M81" s="29"/>
      <c r="N81" s="29">
        <f t="shared" si="27"/>
        <v>0.63</v>
      </c>
      <c r="O81" s="29">
        <f t="shared" si="28"/>
        <v>0.51</v>
      </c>
      <c r="P81" s="45">
        <f t="shared" si="29"/>
        <v>-3.4900141214444069E-2</v>
      </c>
      <c r="Q81" s="29"/>
      <c r="R81" s="38">
        <f t="shared" si="30"/>
        <v>14</v>
      </c>
      <c r="S81" s="30">
        <f t="shared" si="31"/>
        <v>4.083333333333333</v>
      </c>
      <c r="T81" s="29">
        <f t="shared" si="32"/>
        <v>101</v>
      </c>
      <c r="U81" s="46">
        <f t="shared" si="33"/>
        <v>0.37502906300860284</v>
      </c>
      <c r="V81" s="34" t="s">
        <v>243</v>
      </c>
      <c r="W81" s="34" t="str">
        <f t="shared" si="35"/>
        <v>NOT REQUIRED</v>
      </c>
      <c r="X81" s="31">
        <f t="shared" si="34"/>
        <v>8.7490432222949499E-2</v>
      </c>
    </row>
    <row r="82" spans="1:24" hidden="1" x14ac:dyDescent="0.25">
      <c r="A82" s="32" t="s">
        <v>58</v>
      </c>
      <c r="B82" s="33" t="s">
        <v>278</v>
      </c>
      <c r="C82" s="33" t="s">
        <v>59</v>
      </c>
      <c r="D82" s="34">
        <v>1</v>
      </c>
      <c r="E82" s="34">
        <v>1</v>
      </c>
      <c r="F82" s="34">
        <v>1</v>
      </c>
      <c r="G82" s="34">
        <v>1</v>
      </c>
      <c r="H82" s="33" t="s">
        <v>12</v>
      </c>
      <c r="I82" s="34">
        <f t="shared" si="25"/>
        <v>17.23</v>
      </c>
      <c r="J82" s="47">
        <f t="shared" si="36"/>
        <v>29.349056603773583</v>
      </c>
      <c r="K82" s="47"/>
      <c r="L82" s="48">
        <f t="shared" si="26"/>
        <v>-0.26896887991032714</v>
      </c>
      <c r="M82" s="34"/>
      <c r="N82" s="34">
        <f t="shared" si="27"/>
        <v>0.64</v>
      </c>
      <c r="O82" s="34">
        <f t="shared" si="28"/>
        <v>0.53</v>
      </c>
      <c r="P82" s="48">
        <f t="shared" si="29"/>
        <v>-6.2134355456929358E-2</v>
      </c>
      <c r="Q82" s="34"/>
      <c r="R82" s="35">
        <f t="shared" si="30"/>
        <v>80.666666666666671</v>
      </c>
      <c r="S82" s="36">
        <f t="shared" si="31"/>
        <v>3.9166666666666665</v>
      </c>
      <c r="T82" s="34">
        <f t="shared" si="32"/>
        <v>81</v>
      </c>
      <c r="U82" s="49">
        <f t="shared" si="33"/>
        <v>-2.6010230179028127</v>
      </c>
      <c r="V82" s="34"/>
      <c r="W82" s="34" t="str">
        <f t="shared" si="35"/>
        <v>NOT REQUIRED</v>
      </c>
      <c r="X82" s="37">
        <f t="shared" si="34"/>
        <v>-2.9321262532700691</v>
      </c>
    </row>
    <row r="83" spans="1:24" hidden="1" x14ac:dyDescent="0.25">
      <c r="A83" s="27" t="s">
        <v>80</v>
      </c>
      <c r="B83" s="28" t="s">
        <v>278</v>
      </c>
      <c r="C83" s="28" t="s">
        <v>81</v>
      </c>
      <c r="D83" s="29">
        <v>1</v>
      </c>
      <c r="E83" s="29">
        <v>1</v>
      </c>
      <c r="F83" s="29">
        <v>1</v>
      </c>
      <c r="G83" s="29">
        <v>1</v>
      </c>
      <c r="H83" s="28" t="s">
        <v>12</v>
      </c>
      <c r="I83" s="29">
        <f t="shared" si="25"/>
        <v>21.52</v>
      </c>
      <c r="J83" s="44">
        <f t="shared" si="36"/>
        <v>27.048780487804876</v>
      </c>
      <c r="K83" s="44"/>
      <c r="L83" s="45">
        <f t="shared" si="26"/>
        <v>-0.3231755958154634</v>
      </c>
      <c r="M83" s="29"/>
      <c r="N83" s="29">
        <f t="shared" si="27"/>
        <v>0.71</v>
      </c>
      <c r="O83" s="29">
        <f t="shared" si="28"/>
        <v>0.61</v>
      </c>
      <c r="P83" s="45">
        <f t="shared" si="29"/>
        <v>-0.19830542666935602</v>
      </c>
      <c r="Q83" s="29"/>
      <c r="R83" s="38">
        <f t="shared" si="30"/>
        <v>11.333333333333334</v>
      </c>
      <c r="S83" s="30">
        <f t="shared" si="31"/>
        <v>4</v>
      </c>
      <c r="T83" s="29">
        <f t="shared" si="32"/>
        <v>100.75</v>
      </c>
      <c r="U83" s="46">
        <f t="shared" si="33"/>
        <v>0.49407114624505932</v>
      </c>
      <c r="V83" s="34" t="s">
        <v>243</v>
      </c>
      <c r="W83" s="34" t="str">
        <f t="shared" si="35"/>
        <v>NOT REQUIRED</v>
      </c>
      <c r="X83" s="31">
        <f t="shared" si="34"/>
        <v>-2.74098762397601E-2</v>
      </c>
    </row>
    <row r="84" spans="1:24" hidden="1" x14ac:dyDescent="0.25">
      <c r="A84" s="32" t="s">
        <v>101</v>
      </c>
      <c r="B84" s="33" t="s">
        <v>278</v>
      </c>
      <c r="C84" s="33" t="s">
        <v>102</v>
      </c>
      <c r="D84" s="34"/>
      <c r="E84" s="34"/>
      <c r="F84" s="34"/>
      <c r="G84" s="34">
        <v>1</v>
      </c>
      <c r="H84" s="33" t="s">
        <v>8</v>
      </c>
      <c r="I84" s="34">
        <f t="shared" si="25"/>
        <v>18.600000000000001</v>
      </c>
      <c r="J84" s="47">
        <f t="shared" si="36"/>
        <v>26.724409448818896</v>
      </c>
      <c r="K84" s="47"/>
      <c r="L84" s="48">
        <f t="shared" si="26"/>
        <v>-0.23478810616798085</v>
      </c>
      <c r="M84" s="34"/>
      <c r="N84" s="34">
        <f t="shared" si="27"/>
        <v>0</v>
      </c>
      <c r="O84" s="34">
        <f t="shared" si="28"/>
        <v>0</v>
      </c>
      <c r="P84" s="48">
        <f t="shared" si="29"/>
        <v>1</v>
      </c>
      <c r="Q84" s="34" t="s">
        <v>243</v>
      </c>
      <c r="R84" s="35">
        <f t="shared" si="30"/>
        <v>2</v>
      </c>
      <c r="S84" s="36">
        <f t="shared" si="31"/>
        <v>3.25</v>
      </c>
      <c r="T84" s="34">
        <f t="shared" si="32"/>
        <v>93.5</v>
      </c>
      <c r="U84" s="49">
        <f t="shared" si="33"/>
        <v>0.91071843757265758</v>
      </c>
      <c r="V84" s="34" t="s">
        <v>243</v>
      </c>
      <c r="W84" s="34" t="str">
        <f t="shared" si="35"/>
        <v>NOT REQUIRED</v>
      </c>
      <c r="X84" s="37">
        <f t="shared" si="34"/>
        <v>1.6759303314046767</v>
      </c>
    </row>
    <row r="85" spans="1:24" hidden="1" x14ac:dyDescent="0.25">
      <c r="A85" s="27" t="s">
        <v>127</v>
      </c>
      <c r="B85" s="28" t="s">
        <v>278</v>
      </c>
      <c r="C85" s="28" t="s">
        <v>128</v>
      </c>
      <c r="D85" s="29">
        <v>1</v>
      </c>
      <c r="E85" s="29">
        <v>1</v>
      </c>
      <c r="F85" s="29">
        <v>1</v>
      </c>
      <c r="G85" s="29">
        <v>1</v>
      </c>
      <c r="H85" s="28" t="s">
        <v>12</v>
      </c>
      <c r="I85" s="29">
        <f t="shared" si="25"/>
        <v>15.41</v>
      </c>
      <c r="J85" s="44">
        <f t="shared" si="36"/>
        <v>26.226190476190474</v>
      </c>
      <c r="K85" s="44"/>
      <c r="L85" s="45">
        <f t="shared" si="26"/>
        <v>-0.13430871822389068</v>
      </c>
      <c r="M85" s="29" t="s">
        <v>243</v>
      </c>
      <c r="N85" s="29">
        <f t="shared" si="27"/>
        <v>0.7</v>
      </c>
      <c r="O85" s="29">
        <f t="shared" si="28"/>
        <v>0.54</v>
      </c>
      <c r="P85" s="45">
        <f t="shared" si="29"/>
        <v>-0.12568085535606177</v>
      </c>
      <c r="Q85" s="29"/>
      <c r="R85" s="38">
        <f t="shared" si="30"/>
        <v>16.666666666666668</v>
      </c>
      <c r="S85" s="30">
        <f t="shared" si="31"/>
        <v>4</v>
      </c>
      <c r="T85" s="29">
        <f t="shared" si="32"/>
        <v>89.5</v>
      </c>
      <c r="U85" s="46">
        <f t="shared" si="33"/>
        <v>0.25598697977214613</v>
      </c>
      <c r="V85" s="29"/>
      <c r="W85" s="34" t="str">
        <f t="shared" si="35"/>
        <v>NOT REQUIRED</v>
      </c>
      <c r="X85" s="31">
        <f t="shared" si="34"/>
        <v>-4.0025938078063206E-3</v>
      </c>
    </row>
    <row r="86" spans="1:24" x14ac:dyDescent="0.25">
      <c r="A86" s="27" t="s">
        <v>70</v>
      </c>
      <c r="B86" s="28" t="s">
        <v>278</v>
      </c>
      <c r="C86" s="28" t="s">
        <v>71</v>
      </c>
      <c r="D86" s="29"/>
      <c r="E86" s="29"/>
      <c r="F86" s="29">
        <v>1</v>
      </c>
      <c r="G86" s="29">
        <v>1</v>
      </c>
      <c r="H86" s="28" t="s">
        <v>12</v>
      </c>
      <c r="I86" s="29">
        <f t="shared" si="25"/>
        <v>16.07</v>
      </c>
      <c r="J86" s="44">
        <f t="shared" si="36"/>
        <v>26.491525423728813</v>
      </c>
      <c r="K86" s="63">
        <f>IFERROR(VLOOKUP($A86, IND_2,7, FALSE), "")</f>
        <v>0.6553459119496855</v>
      </c>
      <c r="L86" s="45">
        <f t="shared" si="26"/>
        <v>-0.15951792891933603</v>
      </c>
      <c r="M86" s="29" t="s">
        <v>243</v>
      </c>
      <c r="N86" s="29" t="str">
        <f t="shared" si="27"/>
        <v/>
      </c>
      <c r="O86" s="29" t="str">
        <f t="shared" si="28"/>
        <v/>
      </c>
      <c r="P86" s="45">
        <f t="shared" si="29"/>
        <v>1</v>
      </c>
      <c r="Q86" s="29" t="s">
        <v>243</v>
      </c>
      <c r="R86" s="38" t="str">
        <f t="shared" si="30"/>
        <v/>
      </c>
      <c r="S86" s="30" t="str">
        <f t="shared" si="31"/>
        <v/>
      </c>
      <c r="T86" s="29" t="str">
        <f t="shared" si="32"/>
        <v/>
      </c>
      <c r="U86" s="46" t="str">
        <f t="shared" si="33"/>
        <v/>
      </c>
      <c r="V86" s="29" t="s">
        <v>243</v>
      </c>
      <c r="W86" s="34" t="str">
        <f t="shared" si="35"/>
        <v>REVIEW RECOMMENDED</v>
      </c>
      <c r="X86" s="31">
        <f t="shared" si="34"/>
        <v>0.84048207108066397</v>
      </c>
    </row>
    <row r="87" spans="1:24" hidden="1" x14ac:dyDescent="0.25">
      <c r="A87" s="27" t="s">
        <v>153</v>
      </c>
      <c r="B87" s="28" t="s">
        <v>278</v>
      </c>
      <c r="C87" s="28" t="s">
        <v>154</v>
      </c>
      <c r="D87" s="29">
        <v>1</v>
      </c>
      <c r="E87" s="29">
        <v>1</v>
      </c>
      <c r="F87" s="29">
        <v>1</v>
      </c>
      <c r="G87" s="29">
        <v>1</v>
      </c>
      <c r="H87" s="28" t="s">
        <v>12</v>
      </c>
      <c r="I87" s="29">
        <f t="shared" si="25"/>
        <v>20.8</v>
      </c>
      <c r="J87" s="44">
        <f t="shared" si="36"/>
        <v>24.931623931623932</v>
      </c>
      <c r="K87" s="44"/>
      <c r="L87" s="45">
        <f t="shared" si="26"/>
        <v>-0.24588198706222175</v>
      </c>
      <c r="M87" s="29"/>
      <c r="N87" s="29">
        <f t="shared" si="27"/>
        <v>0.89</v>
      </c>
      <c r="O87" s="29">
        <f t="shared" si="28"/>
        <v>0.63</v>
      </c>
      <c r="P87" s="45">
        <f t="shared" si="29"/>
        <v>-0.37986685495259187</v>
      </c>
      <c r="Q87" s="29"/>
      <c r="R87" s="38">
        <f t="shared" si="30"/>
        <v>1</v>
      </c>
      <c r="S87" s="30">
        <f t="shared" si="31"/>
        <v>2.9166666666666665</v>
      </c>
      <c r="T87" s="29">
        <f t="shared" si="32"/>
        <v>73</v>
      </c>
      <c r="U87" s="46">
        <f t="shared" si="33"/>
        <v>0.95535921878632879</v>
      </c>
      <c r="V87" s="34" t="s">
        <v>243</v>
      </c>
      <c r="W87" s="34" t="str">
        <f t="shared" si="35"/>
        <v>NOT REQUIRED</v>
      </c>
      <c r="X87" s="31">
        <f t="shared" si="34"/>
        <v>0.32961037677151517</v>
      </c>
    </row>
    <row r="88" spans="1:24" hidden="1" x14ac:dyDescent="0.25">
      <c r="A88" s="32" t="s">
        <v>191</v>
      </c>
      <c r="B88" s="33" t="s">
        <v>278</v>
      </c>
      <c r="C88" s="33" t="s">
        <v>192</v>
      </c>
      <c r="D88" s="34">
        <v>1</v>
      </c>
      <c r="E88" s="34">
        <v>1</v>
      </c>
      <c r="F88" s="34">
        <v>1</v>
      </c>
      <c r="G88" s="34">
        <v>1</v>
      </c>
      <c r="H88" s="33" t="s">
        <v>12</v>
      </c>
      <c r="I88" s="34">
        <f t="shared" si="25"/>
        <v>16.670000000000002</v>
      </c>
      <c r="J88" s="47">
        <f t="shared" si="36"/>
        <v>30.59090909090909</v>
      </c>
      <c r="K88" s="47"/>
      <c r="L88" s="48">
        <f t="shared" si="26"/>
        <v>-0.28754481617766503</v>
      </c>
      <c r="M88" s="34"/>
      <c r="N88" s="34">
        <f t="shared" si="27"/>
        <v>0.68</v>
      </c>
      <c r="O88" s="34">
        <f t="shared" si="28"/>
        <v>0.54</v>
      </c>
      <c r="P88" s="48">
        <f t="shared" si="29"/>
        <v>-0.10752471252773854</v>
      </c>
      <c r="Q88" s="34"/>
      <c r="R88" s="35">
        <f t="shared" si="30"/>
        <v>28.666666666666668</v>
      </c>
      <c r="S88" s="36">
        <f t="shared" si="31"/>
        <v>4.333333333333333</v>
      </c>
      <c r="T88" s="34">
        <f t="shared" si="32"/>
        <v>104.125</v>
      </c>
      <c r="U88" s="49">
        <f t="shared" si="33"/>
        <v>-0.27970239479190862</v>
      </c>
      <c r="V88" s="34" t="s">
        <v>243</v>
      </c>
      <c r="W88" s="34" t="str">
        <f t="shared" si="35"/>
        <v>NOT REQUIRED</v>
      </c>
      <c r="X88" s="37">
        <f t="shared" si="34"/>
        <v>-0.67477192349731219</v>
      </c>
    </row>
    <row r="89" spans="1:24" hidden="1" x14ac:dyDescent="0.25">
      <c r="A89" s="27" t="s">
        <v>214</v>
      </c>
      <c r="B89" s="28" t="s">
        <v>278</v>
      </c>
      <c r="C89" s="28" t="s">
        <v>215</v>
      </c>
      <c r="D89" s="29"/>
      <c r="E89" s="29">
        <v>1</v>
      </c>
      <c r="F89" s="29">
        <v>1</v>
      </c>
      <c r="G89" s="29">
        <v>1</v>
      </c>
      <c r="H89" s="28" t="s">
        <v>12</v>
      </c>
      <c r="I89" s="29">
        <f t="shared" si="25"/>
        <v>21.53</v>
      </c>
      <c r="J89" s="44">
        <f t="shared" si="36"/>
        <v>31.648994515539304</v>
      </c>
      <c r="K89" s="44"/>
      <c r="L89" s="45">
        <f t="shared" si="26"/>
        <v>-0.44877320464395742</v>
      </c>
      <c r="M89" s="29"/>
      <c r="N89" s="29">
        <f t="shared" si="27"/>
        <v>0.94</v>
      </c>
      <c r="O89" s="29">
        <f t="shared" si="28"/>
        <v>0.45</v>
      </c>
      <c r="P89" s="45">
        <f t="shared" si="29"/>
        <v>-0.26185192656848866</v>
      </c>
      <c r="Q89" s="29"/>
      <c r="R89" s="38">
        <f t="shared" si="30"/>
        <v>6</v>
      </c>
      <c r="S89" s="30">
        <f t="shared" si="31"/>
        <v>4.416666666666667</v>
      </c>
      <c r="T89" s="29">
        <f t="shared" si="32"/>
        <v>89.5</v>
      </c>
      <c r="U89" s="46">
        <f t="shared" si="33"/>
        <v>0.73215531271797263</v>
      </c>
      <c r="V89" s="34" t="s">
        <v>243</v>
      </c>
      <c r="W89" s="34" t="str">
        <f t="shared" si="35"/>
        <v>NOT REQUIRED</v>
      </c>
      <c r="X89" s="31">
        <f t="shared" si="34"/>
        <v>2.1530181505526547E-2</v>
      </c>
    </row>
    <row r="90" spans="1:24" hidden="1" x14ac:dyDescent="0.25">
      <c r="A90" s="32" t="s">
        <v>206</v>
      </c>
      <c r="B90" s="33" t="s">
        <v>278</v>
      </c>
      <c r="C90" s="33" t="s">
        <v>207</v>
      </c>
      <c r="D90" s="34">
        <v>1</v>
      </c>
      <c r="E90" s="34">
        <v>1</v>
      </c>
      <c r="F90" s="34">
        <v>1</v>
      </c>
      <c r="G90" s="34">
        <v>1</v>
      </c>
      <c r="H90" s="33" t="s">
        <v>12</v>
      </c>
      <c r="I90" s="34">
        <f t="shared" si="25"/>
        <v>19.3</v>
      </c>
      <c r="J90" s="47">
        <f t="shared" si="36"/>
        <v>26.268518518518519</v>
      </c>
      <c r="K90" s="47"/>
      <c r="L90" s="48">
        <f t="shared" si="26"/>
        <v>-0.24143845152357102</v>
      </c>
      <c r="M90" s="34"/>
      <c r="N90" s="34">
        <f t="shared" si="27"/>
        <v>0.81</v>
      </c>
      <c r="O90" s="34">
        <f t="shared" si="28"/>
        <v>0.78</v>
      </c>
      <c r="P90" s="48">
        <f t="shared" si="29"/>
        <v>-0.44341335485172451</v>
      </c>
      <c r="Q90" s="34"/>
      <c r="R90" s="35">
        <f t="shared" si="30"/>
        <v>23.666666666666668</v>
      </c>
      <c r="S90" s="36">
        <f t="shared" si="31"/>
        <v>3.9166666666666665</v>
      </c>
      <c r="T90" s="34">
        <f t="shared" si="32"/>
        <v>107</v>
      </c>
      <c r="U90" s="49">
        <f t="shared" si="33"/>
        <v>-5.6498488723552454E-2</v>
      </c>
      <c r="V90" s="34" t="s">
        <v>243</v>
      </c>
      <c r="W90" s="34" t="str">
        <f t="shared" si="35"/>
        <v>NOT REQUIRED</v>
      </c>
      <c r="X90" s="37">
        <f t="shared" si="34"/>
        <v>-0.74135029509884798</v>
      </c>
    </row>
    <row r="91" spans="1:24" hidden="1" x14ac:dyDescent="0.25">
      <c r="A91" s="27" t="s">
        <v>9</v>
      </c>
      <c r="B91" s="28" t="s">
        <v>278</v>
      </c>
      <c r="C91" s="28" t="s">
        <v>7</v>
      </c>
      <c r="D91" s="29"/>
      <c r="E91" s="29"/>
      <c r="F91" s="29"/>
      <c r="G91" s="29">
        <v>1</v>
      </c>
      <c r="H91" s="28" t="s">
        <v>8</v>
      </c>
      <c r="I91" s="29">
        <f t="shared" si="25"/>
        <v>17.86</v>
      </c>
      <c r="J91" s="44">
        <f t="shared" si="36"/>
        <v>30.532894736842106</v>
      </c>
      <c r="K91" s="44"/>
      <c r="L91" s="45">
        <f t="shared" si="26"/>
        <v>-0.31838388124103556</v>
      </c>
      <c r="M91" s="29"/>
      <c r="N91" s="29" t="str">
        <f t="shared" si="27"/>
        <v/>
      </c>
      <c r="O91" s="29" t="str">
        <f t="shared" si="28"/>
        <v/>
      </c>
      <c r="P91" s="45">
        <f t="shared" si="29"/>
        <v>1</v>
      </c>
      <c r="Q91" s="29" t="s">
        <v>243</v>
      </c>
      <c r="R91" s="38" t="str">
        <f t="shared" si="30"/>
        <v/>
      </c>
      <c r="S91" s="38" t="str">
        <f t="shared" si="31"/>
        <v/>
      </c>
      <c r="T91" s="29" t="str">
        <f t="shared" si="32"/>
        <v/>
      </c>
      <c r="U91" s="46" t="str">
        <f t="shared" si="33"/>
        <v/>
      </c>
      <c r="V91" s="29" t="s">
        <v>243</v>
      </c>
      <c r="W91" s="34" t="str">
        <f t="shared" si="35"/>
        <v>NOT REQUIRED</v>
      </c>
      <c r="X91" s="31">
        <f t="shared" si="34"/>
        <v>0.68161611875896444</v>
      </c>
    </row>
    <row r="92" spans="1:24" hidden="1" x14ac:dyDescent="0.25">
      <c r="A92" s="32" t="s">
        <v>15</v>
      </c>
      <c r="B92" s="33" t="s">
        <v>278</v>
      </c>
      <c r="C92" s="33" t="s">
        <v>14</v>
      </c>
      <c r="D92" s="34">
        <v>1</v>
      </c>
      <c r="E92" s="34">
        <v>1</v>
      </c>
      <c r="F92" s="34">
        <v>1</v>
      </c>
      <c r="G92" s="34">
        <v>1</v>
      </c>
      <c r="H92" s="33" t="s">
        <v>12</v>
      </c>
      <c r="I92" s="34">
        <f t="shared" si="25"/>
        <v>15.17</v>
      </c>
      <c r="J92" s="47">
        <f t="shared" si="36"/>
        <v>23.608974358974358</v>
      </c>
      <c r="K92" s="47"/>
      <c r="L92" s="48">
        <f t="shared" si="26"/>
        <v>-5.6468620113536705E-2</v>
      </c>
      <c r="M92" s="29" t="s">
        <v>243</v>
      </c>
      <c r="N92" s="34">
        <f t="shared" si="27"/>
        <v>0.57999999999999996</v>
      </c>
      <c r="O92" s="34">
        <f t="shared" si="28"/>
        <v>0.4</v>
      </c>
      <c r="P92" s="48">
        <f t="shared" si="29"/>
        <v>0.11034900141214465</v>
      </c>
      <c r="Q92" s="34" t="s">
        <v>243</v>
      </c>
      <c r="R92" s="35">
        <f t="shared" si="30"/>
        <v>15.666666666666666</v>
      </c>
      <c r="S92" s="35" t="str">
        <f t="shared" si="31"/>
        <v/>
      </c>
      <c r="T92" s="34" t="str">
        <f t="shared" si="32"/>
        <v/>
      </c>
      <c r="U92" s="49">
        <f t="shared" si="33"/>
        <v>0.30062776098581745</v>
      </c>
      <c r="V92" s="34"/>
      <c r="W92" s="34" t="str">
        <f t="shared" si="35"/>
        <v>NOT REQUIRED</v>
      </c>
      <c r="X92" s="37">
        <f t="shared" si="34"/>
        <v>0.3545081422844254</v>
      </c>
    </row>
    <row r="93" spans="1:24" hidden="1" x14ac:dyDescent="0.25">
      <c r="A93" s="27" t="s">
        <v>36</v>
      </c>
      <c r="B93" s="28" t="s">
        <v>278</v>
      </c>
      <c r="C93" s="28" t="s">
        <v>37</v>
      </c>
      <c r="D93" s="29">
        <v>1</v>
      </c>
      <c r="E93" s="29">
        <v>1</v>
      </c>
      <c r="F93" s="29">
        <v>1</v>
      </c>
      <c r="G93" s="29">
        <v>1</v>
      </c>
      <c r="H93" s="28" t="s">
        <v>12</v>
      </c>
      <c r="I93" s="29">
        <f t="shared" si="25"/>
        <v>15.04</v>
      </c>
      <c r="J93" s="44">
        <f t="shared" si="36"/>
        <v>17.671428571428571</v>
      </c>
      <c r="K93" s="44"/>
      <c r="L93" s="45">
        <f t="shared" si="26"/>
        <v>0.10883156720719223</v>
      </c>
      <c r="M93" s="29" t="s">
        <v>243</v>
      </c>
      <c r="N93" s="29">
        <f t="shared" si="27"/>
        <v>0.64</v>
      </c>
      <c r="O93" s="29">
        <f t="shared" si="28"/>
        <v>0.53</v>
      </c>
      <c r="P93" s="45">
        <f t="shared" si="29"/>
        <v>-6.2134355456929358E-2</v>
      </c>
      <c r="Q93" s="29"/>
      <c r="R93" s="38">
        <f t="shared" si="30"/>
        <v>21</v>
      </c>
      <c r="S93" s="38" t="str">
        <f t="shared" si="31"/>
        <v/>
      </c>
      <c r="T93" s="29" t="str">
        <f t="shared" si="32"/>
        <v/>
      </c>
      <c r="U93" s="46">
        <f t="shared" si="33"/>
        <v>6.2543594512904144E-2</v>
      </c>
      <c r="V93" s="29"/>
      <c r="W93" s="34" t="str">
        <f t="shared" si="35"/>
        <v>NOT REQUIRED</v>
      </c>
      <c r="X93" s="31">
        <f t="shared" si="34"/>
        <v>0.10924080626316701</v>
      </c>
    </row>
    <row r="94" spans="1:24" x14ac:dyDescent="0.25">
      <c r="A94" s="32" t="s">
        <v>189</v>
      </c>
      <c r="B94" s="33" t="s">
        <v>278</v>
      </c>
      <c r="C94" s="33" t="s">
        <v>190</v>
      </c>
      <c r="D94" s="34"/>
      <c r="E94" s="34"/>
      <c r="F94" s="34">
        <v>1</v>
      </c>
      <c r="G94" s="34">
        <v>1</v>
      </c>
      <c r="H94" s="33" t="s">
        <v>12</v>
      </c>
      <c r="I94" s="34">
        <f t="shared" si="25"/>
        <v>12.11</v>
      </c>
      <c r="J94" s="47">
        <f t="shared" si="36"/>
        <v>9.3968253968253972</v>
      </c>
      <c r="K94" s="63">
        <f>IFERROR(VLOOKUP($A94, IND_2,7, FALSE), "")</f>
        <v>0.429920116194626</v>
      </c>
      <c r="L94" s="48">
        <f t="shared" si="26"/>
        <v>0.41408233390399973</v>
      </c>
      <c r="M94" s="34" t="s">
        <v>243</v>
      </c>
      <c r="N94" s="34">
        <f t="shared" si="27"/>
        <v>1</v>
      </c>
      <c r="O94" s="34">
        <f t="shared" si="28"/>
        <v>0.25</v>
      </c>
      <c r="P94" s="48">
        <f t="shared" si="29"/>
        <v>-0.13475892677022361</v>
      </c>
      <c r="Q94" s="34" t="s">
        <v>243</v>
      </c>
      <c r="R94" s="35">
        <f t="shared" si="30"/>
        <v>1</v>
      </c>
      <c r="S94" s="36">
        <f t="shared" si="31"/>
        <v>8.75</v>
      </c>
      <c r="T94" s="34" t="str">
        <f t="shared" si="32"/>
        <v/>
      </c>
      <c r="U94" s="49">
        <f t="shared" si="33"/>
        <v>0.95535921878632879</v>
      </c>
      <c r="V94" s="34" t="s">
        <v>243</v>
      </c>
      <c r="W94" s="34" t="str">
        <f t="shared" si="35"/>
        <v>REVIEW RECOMMENDED</v>
      </c>
      <c r="X94" s="37">
        <f t="shared" si="34"/>
        <v>1.2346826259201049</v>
      </c>
    </row>
    <row r="95" spans="1:24" hidden="1" x14ac:dyDescent="0.25">
      <c r="A95" s="27" t="s">
        <v>40</v>
      </c>
      <c r="B95" s="28" t="s">
        <v>278</v>
      </c>
      <c r="C95" s="28" t="s">
        <v>39</v>
      </c>
      <c r="D95" s="29">
        <v>1</v>
      </c>
      <c r="E95" s="29">
        <v>1</v>
      </c>
      <c r="F95" s="29">
        <v>1</v>
      </c>
      <c r="G95" s="29">
        <v>1</v>
      </c>
      <c r="H95" s="28" t="s">
        <v>12</v>
      </c>
      <c r="I95" s="29">
        <f t="shared" si="25"/>
        <v>16.399999999999999</v>
      </c>
      <c r="J95" s="44">
        <f t="shared" si="36"/>
        <v>20.463235294117649</v>
      </c>
      <c r="K95" s="44"/>
      <c r="L95" s="45">
        <f t="shared" si="26"/>
        <v>-4.2774974806507604E-3</v>
      </c>
      <c r="M95" s="29" t="s">
        <v>243</v>
      </c>
      <c r="N95" s="29">
        <f t="shared" si="27"/>
        <v>0.77</v>
      </c>
      <c r="O95" s="29">
        <f t="shared" si="28"/>
        <v>0.59</v>
      </c>
      <c r="P95" s="45">
        <f t="shared" si="29"/>
        <v>-0.23461771232600315</v>
      </c>
      <c r="Q95" s="29"/>
      <c r="R95" s="38">
        <f t="shared" si="30"/>
        <v>10.333333333333334</v>
      </c>
      <c r="S95" s="38" t="str">
        <f t="shared" si="31"/>
        <v/>
      </c>
      <c r="T95" s="29" t="str">
        <f t="shared" si="32"/>
        <v/>
      </c>
      <c r="U95" s="46">
        <f t="shared" si="33"/>
        <v>0.53871192745873064</v>
      </c>
      <c r="V95" s="29"/>
      <c r="W95" s="34" t="str">
        <f t="shared" si="35"/>
        <v>NOT REQUIRED</v>
      </c>
      <c r="X95" s="31">
        <f t="shared" si="34"/>
        <v>0.29981671765207674</v>
      </c>
    </row>
    <row r="96" spans="1:24" hidden="1" x14ac:dyDescent="0.25">
      <c r="A96" s="32" t="s">
        <v>22</v>
      </c>
      <c r="B96" s="33" t="s">
        <v>278</v>
      </c>
      <c r="C96" s="33" t="s">
        <v>23</v>
      </c>
      <c r="D96" s="34">
        <v>1</v>
      </c>
      <c r="E96" s="34">
        <v>1</v>
      </c>
      <c r="F96" s="34"/>
      <c r="G96" s="34"/>
      <c r="H96" s="33" t="s">
        <v>24</v>
      </c>
      <c r="I96" s="34">
        <f t="shared" si="25"/>
        <v>0</v>
      </c>
      <c r="J96" s="47" t="str">
        <f t="shared" si="36"/>
        <v/>
      </c>
      <c r="K96" s="47"/>
      <c r="L96" s="48">
        <f t="shared" si="26"/>
        <v>1</v>
      </c>
      <c r="M96" s="34" t="s">
        <v>243</v>
      </c>
      <c r="N96" s="34" t="str">
        <f t="shared" si="27"/>
        <v/>
      </c>
      <c r="O96" s="34" t="str">
        <f t="shared" si="28"/>
        <v/>
      </c>
      <c r="P96" s="48">
        <f t="shared" si="29"/>
        <v>1</v>
      </c>
      <c r="Q96" s="34" t="s">
        <v>243</v>
      </c>
      <c r="R96" s="35">
        <f t="shared" si="30"/>
        <v>2.5</v>
      </c>
      <c r="S96" s="35" t="str">
        <f t="shared" si="31"/>
        <v/>
      </c>
      <c r="T96" s="34" t="str">
        <f t="shared" si="32"/>
        <v/>
      </c>
      <c r="U96" s="49">
        <f t="shared" si="33"/>
        <v>0.88839804696582192</v>
      </c>
      <c r="V96" s="34" t="s">
        <v>243</v>
      </c>
      <c r="W96" s="34" t="str">
        <f>IF(AND(M96 = "REVIEW", Q96= "REVIEW", V96= "REVIEW"), "REVIEW", "NOT REQUIRED")</f>
        <v>REVIEW</v>
      </c>
      <c r="X96" s="37">
        <f t="shared" si="34"/>
        <v>2.8883980469658219</v>
      </c>
    </row>
    <row r="97" spans="1:24" hidden="1" x14ac:dyDescent="0.25">
      <c r="A97" s="27" t="s">
        <v>25</v>
      </c>
      <c r="B97" s="28" t="s">
        <v>278</v>
      </c>
      <c r="C97" s="28" t="s">
        <v>26</v>
      </c>
      <c r="D97" s="29">
        <v>1</v>
      </c>
      <c r="E97" s="29">
        <v>1</v>
      </c>
      <c r="F97" s="29"/>
      <c r="G97" s="29"/>
      <c r="H97" s="28" t="s">
        <v>24</v>
      </c>
      <c r="I97" s="29">
        <f t="shared" si="25"/>
        <v>0</v>
      </c>
      <c r="J97" s="44" t="str">
        <f t="shared" si="36"/>
        <v/>
      </c>
      <c r="K97" s="44"/>
      <c r="L97" s="45">
        <f t="shared" si="26"/>
        <v>1</v>
      </c>
      <c r="M97" s="29" t="s">
        <v>243</v>
      </c>
      <c r="N97" s="29" t="str">
        <f t="shared" si="27"/>
        <v/>
      </c>
      <c r="O97" s="29" t="str">
        <f t="shared" si="28"/>
        <v/>
      </c>
      <c r="P97" s="45">
        <f t="shared" si="29"/>
        <v>1</v>
      </c>
      <c r="Q97" s="29" t="s">
        <v>243</v>
      </c>
      <c r="R97" s="38">
        <f t="shared" si="30"/>
        <v>2.5</v>
      </c>
      <c r="S97" s="38" t="str">
        <f t="shared" si="31"/>
        <v/>
      </c>
      <c r="T97" s="29" t="str">
        <f t="shared" si="32"/>
        <v/>
      </c>
      <c r="U97" s="46">
        <f t="shared" si="33"/>
        <v>0.88839804696582192</v>
      </c>
      <c r="V97" s="29" t="s">
        <v>243</v>
      </c>
      <c r="W97" s="29" t="str">
        <f>IF(AND(M97 = "REVIEW", Q97= "REVIEW", V97= "REVIEW"), "REVIEW", "NOT REQUIRED")</f>
        <v>REVIEW</v>
      </c>
      <c r="X97" s="31">
        <f t="shared" si="34"/>
        <v>2.8883980469658219</v>
      </c>
    </row>
    <row r="98" spans="1:24" hidden="1" x14ac:dyDescent="0.25">
      <c r="A98" s="32" t="s">
        <v>43</v>
      </c>
      <c r="B98" s="33" t="s">
        <v>278</v>
      </c>
      <c r="C98" s="33" t="s">
        <v>42</v>
      </c>
      <c r="D98" s="34">
        <v>1</v>
      </c>
      <c r="E98" s="34">
        <v>1</v>
      </c>
      <c r="F98" s="34">
        <v>1</v>
      </c>
      <c r="G98" s="34">
        <v>1</v>
      </c>
      <c r="H98" s="33" t="s">
        <v>12</v>
      </c>
      <c r="I98" s="34">
        <f t="shared" si="25"/>
        <v>17.75</v>
      </c>
      <c r="J98" s="47">
        <f t="shared" si="36"/>
        <v>30.411764705882351</v>
      </c>
      <c r="K98" s="47"/>
      <c r="L98" s="48">
        <f t="shared" si="26"/>
        <v>-0.31208712819608686</v>
      </c>
      <c r="M98" s="34"/>
      <c r="N98" s="34">
        <f t="shared" si="27"/>
        <v>0.65</v>
      </c>
      <c r="O98" s="34">
        <f t="shared" si="28"/>
        <v>0.46</v>
      </c>
      <c r="P98" s="48">
        <f t="shared" si="29"/>
        <v>-7.6659269719587808E-3</v>
      </c>
      <c r="Q98" s="34"/>
      <c r="R98" s="35">
        <f t="shared" si="30"/>
        <v>2.6666666666666665</v>
      </c>
      <c r="S98" s="35" t="str">
        <f t="shared" si="31"/>
        <v/>
      </c>
      <c r="T98" s="34" t="str">
        <f t="shared" si="32"/>
        <v/>
      </c>
      <c r="U98" s="49">
        <f t="shared" si="33"/>
        <v>0.8809579167635434</v>
      </c>
      <c r="V98" s="34" t="s">
        <v>243</v>
      </c>
      <c r="W98" s="34" t="str">
        <f t="shared" ref="W98:W103" si="37">IF(AND(M98 = "REVIEW", Q98= "REVIEW", V98= "REVIEW"), "REVIEW RECOMMENDED", "NOT REQUIRED")</f>
        <v>NOT REQUIRED</v>
      </c>
      <c r="X98" s="37">
        <f t="shared" si="34"/>
        <v>0.56120486159549776</v>
      </c>
    </row>
    <row r="99" spans="1:24" x14ac:dyDescent="0.25">
      <c r="A99" s="27" t="s">
        <v>238</v>
      </c>
      <c r="B99" s="28" t="s">
        <v>278</v>
      </c>
      <c r="C99" s="28" t="s">
        <v>239</v>
      </c>
      <c r="D99" s="29">
        <v>1</v>
      </c>
      <c r="E99" s="29">
        <v>1</v>
      </c>
      <c r="F99" s="29">
        <v>1</v>
      </c>
      <c r="G99" s="29">
        <v>1</v>
      </c>
      <c r="H99" s="28" t="s">
        <v>12</v>
      </c>
      <c r="I99" s="29">
        <f t="shared" ref="I99:I124" si="38">IFERROR(VLOOKUP($A99,IND_2, 3, FALSE), "")</f>
        <v>14.1</v>
      </c>
      <c r="J99" s="44">
        <f t="shared" si="36"/>
        <v>15.652173913043478</v>
      </c>
      <c r="K99" s="63">
        <f>IFERROR(VLOOKUP($A99, IND_2,7, FALSE), "")</f>
        <v>0.65375302663438262</v>
      </c>
      <c r="L99" s="45">
        <f t="shared" ref="L99:L124" si="39">SUM(1)-SUM(SUM(I99:J99)/$L$125)</f>
        <v>0.18945153555829275</v>
      </c>
      <c r="M99" s="29" t="s">
        <v>243</v>
      </c>
      <c r="N99" s="29">
        <f t="shared" ref="N99:N124" si="40">IFERROR(VLOOKUP($A99, IND_3A, 5, FALSE), "")</f>
        <v>0.59</v>
      </c>
      <c r="O99" s="29">
        <f t="shared" ref="O99:O124" si="41">IFERROR(VLOOKUP($A99, IND_3B, 5, FALSE), "")</f>
        <v>0.42</v>
      </c>
      <c r="P99" s="45">
        <f t="shared" ref="P99:P130" si="42">SUM(1)-SUM(SUM(N99:O99)/$P$125)</f>
        <v>8.3114787169659254E-2</v>
      </c>
      <c r="Q99" s="29" t="s">
        <v>243</v>
      </c>
      <c r="R99" s="38">
        <f t="shared" ref="R99:R124" si="43">IFERROR(VLOOKUP($A99, IND_4AB, 5, FALSE),"")</f>
        <v>3</v>
      </c>
      <c r="S99" s="30">
        <f t="shared" ref="S99:S124" si="44">IFERROR(VLOOKUP($A99, IND_4AB, 9, FALSE),"")</f>
        <v>4.916666666666667</v>
      </c>
      <c r="T99" s="29">
        <f t="shared" ref="T99:T124" si="45">IFERROR(VLOOKUP($A99, IND_4C, 4, FALSE),"")</f>
        <v>96.5</v>
      </c>
      <c r="U99" s="46">
        <f t="shared" ref="U99:U124" si="46">IFERROR(SUM(1)-SUM(($R$3:$R$124)/R$125), "")</f>
        <v>0.86607765635898626</v>
      </c>
      <c r="V99" s="29" t="s">
        <v>243</v>
      </c>
      <c r="W99" s="34" t="str">
        <f t="shared" si="37"/>
        <v>REVIEW RECOMMENDED</v>
      </c>
      <c r="X99" s="31">
        <f t="shared" ref="X99:X124" si="47">SUM( L99, P99,U99)</f>
        <v>1.1386439790869383</v>
      </c>
    </row>
    <row r="100" spans="1:24" x14ac:dyDescent="0.25">
      <c r="A100" s="32" t="s">
        <v>141</v>
      </c>
      <c r="B100" s="33" t="s">
        <v>1243</v>
      </c>
      <c r="C100" s="33" t="s">
        <v>142</v>
      </c>
      <c r="D100" s="34"/>
      <c r="E100" s="34"/>
      <c r="F100" s="34"/>
      <c r="G100" s="34">
        <v>1</v>
      </c>
      <c r="H100" s="33" t="s">
        <v>8</v>
      </c>
      <c r="I100" s="34">
        <f t="shared" si="38"/>
        <v>9.2899999999999991</v>
      </c>
      <c r="J100" s="47">
        <f t="shared" si="36"/>
        <v>8.8888888888888893</v>
      </c>
      <c r="K100" s="63">
        <f>IFERROR(VLOOKUP($A100, IND_2,7, FALSE), "")</f>
        <v>0.3026481715006305</v>
      </c>
      <c r="L100" s="48">
        <f t="shared" si="39"/>
        <v>0.50474642568268013</v>
      </c>
      <c r="M100" s="34" t="s">
        <v>243</v>
      </c>
      <c r="N100" s="34" t="str">
        <f t="shared" si="40"/>
        <v/>
      </c>
      <c r="O100" s="34" t="str">
        <f t="shared" si="41"/>
        <v/>
      </c>
      <c r="P100" s="48">
        <f t="shared" si="42"/>
        <v>1</v>
      </c>
      <c r="Q100" s="34" t="s">
        <v>243</v>
      </c>
      <c r="R100" s="35">
        <f t="shared" si="43"/>
        <v>1</v>
      </c>
      <c r="S100" s="36">
        <f t="shared" si="44"/>
        <v>5.333333333333333</v>
      </c>
      <c r="T100" s="34">
        <f t="shared" si="45"/>
        <v>121.5</v>
      </c>
      <c r="U100" s="49">
        <f t="shared" si="46"/>
        <v>0.95535921878632879</v>
      </c>
      <c r="V100" s="34" t="s">
        <v>243</v>
      </c>
      <c r="W100" s="34" t="str">
        <f t="shared" si="37"/>
        <v>REVIEW RECOMMENDED</v>
      </c>
      <c r="X100" s="37">
        <f t="shared" si="47"/>
        <v>2.4601056444690088</v>
      </c>
    </row>
    <row r="101" spans="1:24" x14ac:dyDescent="0.25">
      <c r="A101" s="32" t="s">
        <v>29</v>
      </c>
      <c r="B101" s="33" t="s">
        <v>278</v>
      </c>
      <c r="C101" s="33" t="s">
        <v>28</v>
      </c>
      <c r="D101" s="34">
        <v>1</v>
      </c>
      <c r="E101" s="34">
        <v>1</v>
      </c>
      <c r="F101" s="34">
        <v>1</v>
      </c>
      <c r="G101" s="34">
        <v>1</v>
      </c>
      <c r="H101" s="33" t="s">
        <v>12</v>
      </c>
      <c r="I101" s="34">
        <f t="shared" si="38"/>
        <v>16.18</v>
      </c>
      <c r="J101" s="47">
        <f t="shared" si="36"/>
        <v>20.523809523809526</v>
      </c>
      <c r="K101" s="63">
        <f>IFERROR(VLOOKUP($A101, IND_2,7, FALSE), "")</f>
        <v>0.68428215014742577</v>
      </c>
      <c r="L101" s="48">
        <f t="shared" si="39"/>
        <v>6.5792313680312908E-5</v>
      </c>
      <c r="M101" s="29" t="s">
        <v>243</v>
      </c>
      <c r="N101" s="34">
        <f t="shared" si="40"/>
        <v>0.59</v>
      </c>
      <c r="O101" s="34">
        <f t="shared" si="41"/>
        <v>0.48</v>
      </c>
      <c r="P101" s="48">
        <f t="shared" si="42"/>
        <v>2.8646358684688678E-2</v>
      </c>
      <c r="Q101" s="34" t="s">
        <v>243</v>
      </c>
      <c r="R101" s="35">
        <f t="shared" si="43"/>
        <v>4.666666666666667</v>
      </c>
      <c r="S101" s="35" t="str">
        <f t="shared" si="44"/>
        <v/>
      </c>
      <c r="T101" s="34" t="str">
        <f t="shared" si="45"/>
        <v/>
      </c>
      <c r="U101" s="49">
        <f t="shared" si="46"/>
        <v>0.79167635433620087</v>
      </c>
      <c r="V101" s="34" t="s">
        <v>243</v>
      </c>
      <c r="W101" s="34" t="str">
        <f t="shared" si="37"/>
        <v>REVIEW RECOMMENDED</v>
      </c>
      <c r="X101" s="37">
        <f t="shared" si="47"/>
        <v>0.82038850533456986</v>
      </c>
    </row>
    <row r="102" spans="1:24" hidden="1" x14ac:dyDescent="0.25">
      <c r="A102" s="32" t="s">
        <v>68</v>
      </c>
      <c r="B102" s="33" t="s">
        <v>278</v>
      </c>
      <c r="C102" s="33" t="s">
        <v>69</v>
      </c>
      <c r="D102" s="34">
        <v>1</v>
      </c>
      <c r="E102" s="34">
        <v>1</v>
      </c>
      <c r="F102" s="34">
        <v>1</v>
      </c>
      <c r="G102" s="34">
        <v>1</v>
      </c>
      <c r="H102" s="33" t="s">
        <v>12</v>
      </c>
      <c r="I102" s="34">
        <f t="shared" si="38"/>
        <v>11.55</v>
      </c>
      <c r="J102" s="47">
        <f t="shared" si="36"/>
        <v>12.586206896551724</v>
      </c>
      <c r="K102" s="47"/>
      <c r="L102" s="48">
        <f t="shared" si="39"/>
        <v>0.34244921078285995</v>
      </c>
      <c r="M102" s="34" t="s">
        <v>243</v>
      </c>
      <c r="N102" s="34">
        <f t="shared" si="40"/>
        <v>0.65</v>
      </c>
      <c r="O102" s="34">
        <f t="shared" si="41"/>
        <v>0.47</v>
      </c>
      <c r="P102" s="48">
        <f t="shared" si="42"/>
        <v>-1.6743998386120396E-2</v>
      </c>
      <c r="Q102" s="34"/>
      <c r="R102" s="35">
        <f t="shared" si="43"/>
        <v>5.666666666666667</v>
      </c>
      <c r="S102" s="35" t="str">
        <f t="shared" si="44"/>
        <v/>
      </c>
      <c r="T102" s="34" t="str">
        <f t="shared" si="45"/>
        <v/>
      </c>
      <c r="U102" s="49">
        <f t="shared" si="46"/>
        <v>0.74703557312252966</v>
      </c>
      <c r="V102" s="34" t="s">
        <v>243</v>
      </c>
      <c r="W102" s="34" t="str">
        <f t="shared" si="37"/>
        <v>NOT REQUIRED</v>
      </c>
      <c r="X102" s="37">
        <f t="shared" si="47"/>
        <v>1.0727407855192692</v>
      </c>
    </row>
    <row r="103" spans="1:24" hidden="1" x14ac:dyDescent="0.25">
      <c r="A103" s="27" t="s">
        <v>96</v>
      </c>
      <c r="B103" s="28" t="s">
        <v>278</v>
      </c>
      <c r="C103" s="28" t="s">
        <v>95</v>
      </c>
      <c r="D103" s="29">
        <v>1</v>
      </c>
      <c r="E103" s="29">
        <v>1</v>
      </c>
      <c r="F103" s="29">
        <v>1</v>
      </c>
      <c r="G103" s="29">
        <v>1</v>
      </c>
      <c r="H103" s="28" t="s">
        <v>12</v>
      </c>
      <c r="I103" s="29">
        <f t="shared" si="38"/>
        <v>17.600000000000001</v>
      </c>
      <c r="J103" s="44">
        <f t="shared" si="36"/>
        <v>24.013698630136986</v>
      </c>
      <c r="K103" s="44"/>
      <c r="L103" s="45">
        <f t="shared" si="39"/>
        <v>-0.13369596530928352</v>
      </c>
      <c r="M103" s="29"/>
      <c r="N103" s="29">
        <f t="shared" si="40"/>
        <v>0.61</v>
      </c>
      <c r="O103" s="29">
        <f t="shared" si="41"/>
        <v>0.41</v>
      </c>
      <c r="P103" s="45">
        <f t="shared" si="42"/>
        <v>7.4036715755497529E-2</v>
      </c>
      <c r="Q103" s="29"/>
      <c r="R103" s="38">
        <f t="shared" si="43"/>
        <v>3</v>
      </c>
      <c r="S103" s="38" t="str">
        <f t="shared" si="44"/>
        <v/>
      </c>
      <c r="T103" s="29" t="str">
        <f t="shared" si="45"/>
        <v/>
      </c>
      <c r="U103" s="46">
        <f t="shared" si="46"/>
        <v>0.86607765635898626</v>
      </c>
      <c r="V103" s="29" t="s">
        <v>243</v>
      </c>
      <c r="W103" s="34" t="str">
        <f t="shared" si="37"/>
        <v>NOT REQUIRED</v>
      </c>
      <c r="X103" s="31">
        <f t="shared" si="47"/>
        <v>0.80641840680520027</v>
      </c>
    </row>
    <row r="104" spans="1:24" hidden="1" x14ac:dyDescent="0.25">
      <c r="A104" s="32" t="s">
        <v>109</v>
      </c>
      <c r="B104" s="33" t="s">
        <v>278</v>
      </c>
      <c r="C104" s="33" t="s">
        <v>110</v>
      </c>
      <c r="D104" s="34">
        <v>1</v>
      </c>
      <c r="E104" s="34"/>
      <c r="F104" s="34"/>
      <c r="G104" s="34"/>
      <c r="H104" s="33" t="s">
        <v>24</v>
      </c>
      <c r="I104" s="34">
        <f t="shared" si="38"/>
        <v>0</v>
      </c>
      <c r="J104" s="47" t="str">
        <f t="shared" ref="J104:J124" si="48">IFERROR(VLOOKUP($A104, IND_2,6, FALSE), "")</f>
        <v/>
      </c>
      <c r="K104" s="47"/>
      <c r="L104" s="48">
        <f t="shared" si="39"/>
        <v>1</v>
      </c>
      <c r="M104" s="34" t="s">
        <v>243</v>
      </c>
      <c r="N104" s="34" t="str">
        <f t="shared" si="40"/>
        <v/>
      </c>
      <c r="O104" s="34" t="str">
        <f t="shared" si="41"/>
        <v/>
      </c>
      <c r="P104" s="48">
        <f t="shared" si="42"/>
        <v>1</v>
      </c>
      <c r="Q104" s="34" t="s">
        <v>243</v>
      </c>
      <c r="R104" s="35">
        <f t="shared" si="43"/>
        <v>1</v>
      </c>
      <c r="S104" s="35" t="str">
        <f t="shared" si="44"/>
        <v/>
      </c>
      <c r="T104" s="34" t="str">
        <f t="shared" si="45"/>
        <v/>
      </c>
      <c r="U104" s="49">
        <f t="shared" si="46"/>
        <v>0.95535921878632879</v>
      </c>
      <c r="V104" s="34" t="s">
        <v>243</v>
      </c>
      <c r="W104" s="34" t="str">
        <f>IF(AND(M104 = "REVIEW", Q104= "REVIEW", V104= "REVIEW"), "REVIEW", "NOT REQUIRED")</f>
        <v>REVIEW</v>
      </c>
      <c r="X104" s="37">
        <f t="shared" si="47"/>
        <v>2.9553592187863287</v>
      </c>
    </row>
    <row r="105" spans="1:24" hidden="1" x14ac:dyDescent="0.25">
      <c r="A105" s="27" t="s">
        <v>111</v>
      </c>
      <c r="B105" s="28" t="s">
        <v>278</v>
      </c>
      <c r="C105" s="28" t="s">
        <v>112</v>
      </c>
      <c r="D105" s="29">
        <v>1</v>
      </c>
      <c r="E105" s="29"/>
      <c r="F105" s="29"/>
      <c r="G105" s="29"/>
      <c r="H105" s="28" t="s">
        <v>24</v>
      </c>
      <c r="I105" s="29">
        <f t="shared" si="38"/>
        <v>0</v>
      </c>
      <c r="J105" s="44" t="str">
        <f t="shared" si="48"/>
        <v/>
      </c>
      <c r="K105" s="44"/>
      <c r="L105" s="45">
        <f t="shared" si="39"/>
        <v>1</v>
      </c>
      <c r="M105" s="29" t="s">
        <v>243</v>
      </c>
      <c r="N105" s="29" t="str">
        <f t="shared" si="40"/>
        <v/>
      </c>
      <c r="O105" s="29" t="str">
        <f t="shared" si="41"/>
        <v/>
      </c>
      <c r="P105" s="45">
        <f t="shared" si="42"/>
        <v>1</v>
      </c>
      <c r="Q105" s="29" t="s">
        <v>243</v>
      </c>
      <c r="R105" s="38" t="str">
        <f t="shared" si="43"/>
        <v/>
      </c>
      <c r="S105" s="38" t="str">
        <f t="shared" si="44"/>
        <v/>
      </c>
      <c r="T105" s="29" t="str">
        <f t="shared" si="45"/>
        <v/>
      </c>
      <c r="U105" s="46" t="str">
        <f t="shared" si="46"/>
        <v/>
      </c>
      <c r="V105" s="29" t="s">
        <v>243</v>
      </c>
      <c r="W105" s="29" t="str">
        <f>IF(AND(M105 = "REVIEW", Q105= "REVIEW", V105= "REVIEW"), "REVIEW", "NOT REQUIRED")</f>
        <v>REVIEW</v>
      </c>
      <c r="X105" s="31">
        <f t="shared" si="47"/>
        <v>2</v>
      </c>
    </row>
    <row r="106" spans="1:24" hidden="1" x14ac:dyDescent="0.25">
      <c r="A106" s="32" t="s">
        <v>76</v>
      </c>
      <c r="B106" s="33" t="s">
        <v>278</v>
      </c>
      <c r="C106" s="33" t="s">
        <v>77</v>
      </c>
      <c r="D106" s="34">
        <v>1</v>
      </c>
      <c r="E106" s="34">
        <v>1</v>
      </c>
      <c r="F106" s="34">
        <v>1</v>
      </c>
      <c r="G106" s="34">
        <v>1</v>
      </c>
      <c r="H106" s="33" t="s">
        <v>12</v>
      </c>
      <c r="I106" s="34">
        <f t="shared" si="38"/>
        <v>17.47</v>
      </c>
      <c r="J106" s="47">
        <f t="shared" si="48"/>
        <v>27.235870967741935</v>
      </c>
      <c r="K106" s="47"/>
      <c r="L106" s="48">
        <f t="shared" si="39"/>
        <v>-0.21793705462800439</v>
      </c>
      <c r="M106" s="34"/>
      <c r="N106" s="34">
        <f t="shared" si="40"/>
        <v>0.76</v>
      </c>
      <c r="O106" s="34">
        <f t="shared" si="41"/>
        <v>0.66</v>
      </c>
      <c r="P106" s="48">
        <f t="shared" si="42"/>
        <v>-0.28908614081097395</v>
      </c>
      <c r="Q106" s="34"/>
      <c r="R106" s="35">
        <f t="shared" si="43"/>
        <v>535</v>
      </c>
      <c r="S106" s="35" t="str">
        <f t="shared" si="44"/>
        <v/>
      </c>
      <c r="T106" s="34" t="str">
        <f t="shared" si="45"/>
        <v/>
      </c>
      <c r="U106" s="49">
        <f t="shared" si="46"/>
        <v>-22.882817949314109</v>
      </c>
      <c r="V106" s="34"/>
      <c r="W106" s="34" t="str">
        <f>IF(AND(M106 = "REVIEW", Q106= "REVIEW", V106= "REVIEW"), "REVIEW RECOMMENDED", "NOT REQUIRED")</f>
        <v>NOT REQUIRED</v>
      </c>
      <c r="X106" s="37">
        <f t="shared" si="47"/>
        <v>-23.389841144753088</v>
      </c>
    </row>
    <row r="107" spans="1:24" hidden="1" x14ac:dyDescent="0.25">
      <c r="A107" s="27" t="s">
        <v>117</v>
      </c>
      <c r="B107" s="28" t="s">
        <v>278</v>
      </c>
      <c r="C107" s="28" t="s">
        <v>116</v>
      </c>
      <c r="D107" s="29">
        <v>1</v>
      </c>
      <c r="E107" s="29">
        <v>1</v>
      </c>
      <c r="F107" s="29">
        <v>1</v>
      </c>
      <c r="G107" s="29">
        <v>1</v>
      </c>
      <c r="H107" s="28" t="s">
        <v>12</v>
      </c>
      <c r="I107" s="29">
        <f t="shared" si="38"/>
        <v>12.88</v>
      </c>
      <c r="J107" s="44">
        <f t="shared" si="48"/>
        <v>20.210526315789473</v>
      </c>
      <c r="K107" s="44"/>
      <c r="L107" s="45">
        <f t="shared" si="39"/>
        <v>9.8503680059747967E-2</v>
      </c>
      <c r="M107" s="29" t="s">
        <v>243</v>
      </c>
      <c r="N107" s="29">
        <f t="shared" si="40"/>
        <v>0.64</v>
      </c>
      <c r="O107" s="29">
        <f t="shared" si="41"/>
        <v>0.45</v>
      </c>
      <c r="P107" s="45">
        <f t="shared" si="42"/>
        <v>1.0490215856364893E-2</v>
      </c>
      <c r="Q107" s="29"/>
      <c r="R107" s="38">
        <f t="shared" si="43"/>
        <v>8.3333333333333339</v>
      </c>
      <c r="S107" s="38" t="str">
        <f t="shared" si="44"/>
        <v/>
      </c>
      <c r="T107" s="29" t="str">
        <f t="shared" si="45"/>
        <v/>
      </c>
      <c r="U107" s="46">
        <f t="shared" si="46"/>
        <v>0.62799348988607306</v>
      </c>
      <c r="V107" s="29" t="s">
        <v>243</v>
      </c>
      <c r="W107" s="34" t="str">
        <f>IF(AND(M107 = "REVIEW", Q107= "REVIEW", V107= "REVIEW"), "REVIEW RECOMMENDED", "NOT REQUIRED")</f>
        <v>NOT REQUIRED</v>
      </c>
      <c r="X107" s="31">
        <f t="shared" si="47"/>
        <v>0.73698738580218592</v>
      </c>
    </row>
    <row r="108" spans="1:24" hidden="1" x14ac:dyDescent="0.25">
      <c r="A108" s="32" t="s">
        <v>118</v>
      </c>
      <c r="B108" s="33" t="s">
        <v>278</v>
      </c>
      <c r="C108" s="33" t="s">
        <v>119</v>
      </c>
      <c r="D108" s="34">
        <v>1</v>
      </c>
      <c r="E108" s="34"/>
      <c r="F108" s="34"/>
      <c r="G108" s="34"/>
      <c r="H108" s="33" t="s">
        <v>24</v>
      </c>
      <c r="I108" s="34">
        <f t="shared" si="38"/>
        <v>0</v>
      </c>
      <c r="J108" s="47" t="str">
        <f t="shared" si="48"/>
        <v/>
      </c>
      <c r="K108" s="47"/>
      <c r="L108" s="48">
        <f t="shared" si="39"/>
        <v>1</v>
      </c>
      <c r="M108" s="34" t="s">
        <v>243</v>
      </c>
      <c r="N108" s="34" t="str">
        <f t="shared" si="40"/>
        <v/>
      </c>
      <c r="O108" s="34" t="str">
        <f t="shared" si="41"/>
        <v/>
      </c>
      <c r="P108" s="48">
        <f t="shared" si="42"/>
        <v>1</v>
      </c>
      <c r="Q108" s="34" t="s">
        <v>243</v>
      </c>
      <c r="R108" s="35" t="str">
        <f t="shared" si="43"/>
        <v/>
      </c>
      <c r="S108" s="35" t="str">
        <f t="shared" si="44"/>
        <v/>
      </c>
      <c r="T108" s="34" t="str">
        <f t="shared" si="45"/>
        <v/>
      </c>
      <c r="U108" s="49" t="str">
        <f t="shared" si="46"/>
        <v/>
      </c>
      <c r="V108" s="34" t="s">
        <v>243</v>
      </c>
      <c r="W108" s="34" t="str">
        <f>IF(AND(M108 = "REVIEW", Q108= "REVIEW", V108= "REVIEW"), "REVIEW", "NOT REQUIRED")</f>
        <v>REVIEW</v>
      </c>
      <c r="X108" s="37">
        <f t="shared" si="47"/>
        <v>2</v>
      </c>
    </row>
    <row r="109" spans="1:24" hidden="1" x14ac:dyDescent="0.25">
      <c r="A109" s="27" t="s">
        <v>120</v>
      </c>
      <c r="B109" s="28" t="s">
        <v>278</v>
      </c>
      <c r="C109" s="28" t="s">
        <v>121</v>
      </c>
      <c r="D109" s="29">
        <v>1</v>
      </c>
      <c r="E109" s="29"/>
      <c r="F109" s="29"/>
      <c r="G109" s="29"/>
      <c r="H109" s="28" t="s">
        <v>24</v>
      </c>
      <c r="I109" s="29">
        <f t="shared" si="38"/>
        <v>0</v>
      </c>
      <c r="J109" s="44" t="str">
        <f t="shared" si="48"/>
        <v/>
      </c>
      <c r="K109" s="44"/>
      <c r="L109" s="45">
        <f t="shared" si="39"/>
        <v>1</v>
      </c>
      <c r="M109" s="29" t="s">
        <v>243</v>
      </c>
      <c r="N109" s="29" t="str">
        <f t="shared" si="40"/>
        <v/>
      </c>
      <c r="O109" s="29" t="str">
        <f t="shared" si="41"/>
        <v/>
      </c>
      <c r="P109" s="45">
        <f t="shared" si="42"/>
        <v>1</v>
      </c>
      <c r="Q109" s="29" t="s">
        <v>243</v>
      </c>
      <c r="R109" s="38" t="str">
        <f t="shared" si="43"/>
        <v/>
      </c>
      <c r="S109" s="38" t="str">
        <f t="shared" si="44"/>
        <v/>
      </c>
      <c r="T109" s="29" t="str">
        <f t="shared" si="45"/>
        <v/>
      </c>
      <c r="U109" s="46" t="str">
        <f t="shared" si="46"/>
        <v/>
      </c>
      <c r="V109" s="29" t="s">
        <v>243</v>
      </c>
      <c r="W109" s="29" t="str">
        <f>IF(AND(M109 = "REVIEW", Q109= "REVIEW", V109= "REVIEW"), "REVIEW", "NOT REQUIRED")</f>
        <v>REVIEW</v>
      </c>
      <c r="X109" s="31">
        <f t="shared" si="47"/>
        <v>2</v>
      </c>
    </row>
    <row r="110" spans="1:24" hidden="1" x14ac:dyDescent="0.25">
      <c r="A110" s="32" t="s">
        <v>97</v>
      </c>
      <c r="B110" s="33" t="s">
        <v>278</v>
      </c>
      <c r="C110" s="33" t="s">
        <v>98</v>
      </c>
      <c r="D110" s="34">
        <v>1</v>
      </c>
      <c r="E110" s="34">
        <v>1</v>
      </c>
      <c r="F110" s="34">
        <v>1</v>
      </c>
      <c r="G110" s="34"/>
      <c r="H110" s="33" t="s">
        <v>24</v>
      </c>
      <c r="I110" s="34">
        <f t="shared" si="38"/>
        <v>0</v>
      </c>
      <c r="J110" s="47" t="str">
        <f t="shared" si="48"/>
        <v/>
      </c>
      <c r="K110" s="47"/>
      <c r="L110" s="48">
        <f t="shared" si="39"/>
        <v>1</v>
      </c>
      <c r="M110" s="34" t="s">
        <v>243</v>
      </c>
      <c r="N110" s="34">
        <f t="shared" si="40"/>
        <v>0.46</v>
      </c>
      <c r="O110" s="34">
        <f t="shared" si="41"/>
        <v>0.42</v>
      </c>
      <c r="P110" s="48">
        <f t="shared" si="42"/>
        <v>0.20112971555376258</v>
      </c>
      <c r="Q110" s="34" t="s">
        <v>243</v>
      </c>
      <c r="R110" s="35" t="str">
        <f t="shared" si="43"/>
        <v/>
      </c>
      <c r="S110" s="35" t="str">
        <f t="shared" si="44"/>
        <v/>
      </c>
      <c r="T110" s="34" t="str">
        <f t="shared" si="45"/>
        <v/>
      </c>
      <c r="U110" s="49" t="str">
        <f t="shared" si="46"/>
        <v/>
      </c>
      <c r="V110" s="34" t="s">
        <v>243</v>
      </c>
      <c r="W110" s="34" t="str">
        <f>IF(AND(M110 = "REVIEW", Q110= "REVIEW", V110= "REVIEW"), "REVIEW", "NOT REQUIRED")</f>
        <v>REVIEW</v>
      </c>
      <c r="X110" s="37">
        <f t="shared" si="47"/>
        <v>1.2011297155537626</v>
      </c>
    </row>
    <row r="111" spans="1:24" hidden="1" x14ac:dyDescent="0.25">
      <c r="A111" s="27" t="s">
        <v>126</v>
      </c>
      <c r="B111" s="28" t="s">
        <v>278</v>
      </c>
      <c r="C111" s="28" t="s">
        <v>125</v>
      </c>
      <c r="D111" s="29">
        <v>1</v>
      </c>
      <c r="E111" s="29">
        <v>1</v>
      </c>
      <c r="F111" s="29">
        <v>1</v>
      </c>
      <c r="G111" s="29">
        <v>1</v>
      </c>
      <c r="H111" s="28" t="s">
        <v>12</v>
      </c>
      <c r="I111" s="29">
        <f t="shared" si="38"/>
        <v>15.09</v>
      </c>
      <c r="J111" s="44">
        <f t="shared" si="48"/>
        <v>24.690721649484537</v>
      </c>
      <c r="K111" s="44"/>
      <c r="L111" s="45">
        <f t="shared" si="39"/>
        <v>-8.3759557927183037E-2</v>
      </c>
      <c r="M111" s="29" t="s">
        <v>243</v>
      </c>
      <c r="N111" s="29">
        <f t="shared" si="40"/>
        <v>0.71</v>
      </c>
      <c r="O111" s="29">
        <f t="shared" si="41"/>
        <v>0.49</v>
      </c>
      <c r="P111" s="45">
        <f t="shared" si="42"/>
        <v>-8.9368569699414646E-2</v>
      </c>
      <c r="Q111" s="29"/>
      <c r="R111" s="38">
        <f t="shared" si="43"/>
        <v>17.666666666666668</v>
      </c>
      <c r="S111" s="38" t="str">
        <f t="shared" si="44"/>
        <v/>
      </c>
      <c r="T111" s="29" t="str">
        <f t="shared" si="45"/>
        <v/>
      </c>
      <c r="U111" s="46">
        <f t="shared" si="46"/>
        <v>0.21134619855847492</v>
      </c>
      <c r="V111" s="29"/>
      <c r="W111" s="34" t="str">
        <f t="shared" ref="W111:W117" si="49">IF(AND(M111 = "REVIEW", Q111= "REVIEW", V111= "REVIEW"), "REVIEW RECOMMENDED", "NOT REQUIRED")</f>
        <v>NOT REQUIRED</v>
      </c>
      <c r="X111" s="31">
        <f t="shared" si="47"/>
        <v>3.8218070931877235E-2</v>
      </c>
    </row>
    <row r="112" spans="1:24" x14ac:dyDescent="0.25">
      <c r="A112" s="27" t="s">
        <v>60</v>
      </c>
      <c r="B112" s="28" t="s">
        <v>278</v>
      </c>
      <c r="C112" s="28" t="s">
        <v>61</v>
      </c>
      <c r="D112" s="29"/>
      <c r="E112" s="29"/>
      <c r="F112" s="29"/>
      <c r="G112" s="29">
        <v>1</v>
      </c>
      <c r="H112" s="28" t="s">
        <v>8</v>
      </c>
      <c r="I112" s="29">
        <f t="shared" si="38"/>
        <v>13.88</v>
      </c>
      <c r="J112" s="44">
        <f t="shared" si="48"/>
        <v>15.52</v>
      </c>
      <c r="K112" s="63">
        <f>IFERROR(VLOOKUP($A112, IND_2,7, FALSE), "")</f>
        <v>0.29194883370955604</v>
      </c>
      <c r="L112" s="45">
        <f t="shared" si="39"/>
        <v>0.19904592772836127</v>
      </c>
      <c r="M112" s="29" t="s">
        <v>243</v>
      </c>
      <c r="N112" s="29" t="str">
        <f t="shared" si="40"/>
        <v/>
      </c>
      <c r="O112" s="29" t="str">
        <f t="shared" si="41"/>
        <v/>
      </c>
      <c r="P112" s="45">
        <f t="shared" si="42"/>
        <v>1</v>
      </c>
      <c r="Q112" s="29" t="s">
        <v>243</v>
      </c>
      <c r="R112" s="38">
        <f t="shared" si="43"/>
        <v>1</v>
      </c>
      <c r="S112" s="38" t="str">
        <f t="shared" si="44"/>
        <v/>
      </c>
      <c r="T112" s="29" t="str">
        <f t="shared" si="45"/>
        <v/>
      </c>
      <c r="U112" s="46">
        <f t="shared" si="46"/>
        <v>0.95535921878632879</v>
      </c>
      <c r="V112" s="29" t="s">
        <v>243</v>
      </c>
      <c r="W112" s="34" t="str">
        <f t="shared" si="49"/>
        <v>REVIEW RECOMMENDED</v>
      </c>
      <c r="X112" s="31">
        <f t="shared" si="47"/>
        <v>2.1544051465146898</v>
      </c>
    </row>
    <row r="113" spans="1:24" hidden="1" x14ac:dyDescent="0.25">
      <c r="A113" s="27" t="s">
        <v>159</v>
      </c>
      <c r="B113" s="28" t="s">
        <v>278</v>
      </c>
      <c r="C113" s="28" t="s">
        <v>160</v>
      </c>
      <c r="D113" s="29">
        <v>1</v>
      </c>
      <c r="E113" s="29">
        <v>1</v>
      </c>
      <c r="F113" s="29">
        <v>1</v>
      </c>
      <c r="G113" s="29">
        <v>1</v>
      </c>
      <c r="H113" s="28" t="s">
        <v>12</v>
      </c>
      <c r="I113" s="29">
        <f t="shared" si="38"/>
        <v>17.61</v>
      </c>
      <c r="J113" s="44">
        <f t="shared" si="48"/>
        <v>27.496513654851832</v>
      </c>
      <c r="K113" s="44"/>
      <c r="L113" s="45">
        <f t="shared" si="39"/>
        <v>-0.2288518978853693</v>
      </c>
      <c r="M113" s="29"/>
      <c r="N113" s="29">
        <f t="shared" si="40"/>
        <v>0.52</v>
      </c>
      <c r="O113" s="29">
        <f t="shared" si="41"/>
        <v>0.61</v>
      </c>
      <c r="P113" s="45">
        <f t="shared" si="42"/>
        <v>-2.582206980028201E-2</v>
      </c>
      <c r="Q113" s="34" t="s">
        <v>243</v>
      </c>
      <c r="R113" s="38">
        <f t="shared" si="43"/>
        <v>195.66666666666666</v>
      </c>
      <c r="S113" s="38" t="str">
        <f t="shared" si="44"/>
        <v/>
      </c>
      <c r="T113" s="29" t="str">
        <f t="shared" si="45"/>
        <v/>
      </c>
      <c r="U113" s="46">
        <f t="shared" si="46"/>
        <v>-7.734712857475003</v>
      </c>
      <c r="V113" s="29"/>
      <c r="W113" s="34" t="str">
        <f t="shared" si="49"/>
        <v>NOT REQUIRED</v>
      </c>
      <c r="X113" s="31">
        <f t="shared" si="47"/>
        <v>-7.9893868251606541</v>
      </c>
    </row>
    <row r="114" spans="1:24" x14ac:dyDescent="0.25">
      <c r="A114" s="32" t="s">
        <v>62</v>
      </c>
      <c r="B114" s="33" t="s">
        <v>278</v>
      </c>
      <c r="C114" s="33" t="s">
        <v>63</v>
      </c>
      <c r="D114" s="34"/>
      <c r="E114" s="34"/>
      <c r="F114" s="34"/>
      <c r="G114" s="34">
        <v>1</v>
      </c>
      <c r="H114" s="33" t="s">
        <v>8</v>
      </c>
      <c r="I114" s="34">
        <f t="shared" si="38"/>
        <v>8.18</v>
      </c>
      <c r="J114" s="47">
        <f t="shared" si="48"/>
        <v>13.2</v>
      </c>
      <c r="K114" s="63">
        <f>IFERROR(VLOOKUP($A114, IND_2,7, FALSE), "")</f>
        <v>0.36974789915966388</v>
      </c>
      <c r="L114" s="48">
        <f t="shared" si="39"/>
        <v>0.41753748077661101</v>
      </c>
      <c r="M114" s="34" t="s">
        <v>243</v>
      </c>
      <c r="N114" s="34" t="str">
        <f t="shared" si="40"/>
        <v/>
      </c>
      <c r="O114" s="34" t="str">
        <f t="shared" si="41"/>
        <v/>
      </c>
      <c r="P114" s="48">
        <f t="shared" si="42"/>
        <v>1</v>
      </c>
      <c r="Q114" s="34" t="s">
        <v>243</v>
      </c>
      <c r="R114" s="35" t="str">
        <f t="shared" si="43"/>
        <v/>
      </c>
      <c r="S114" s="35" t="str">
        <f t="shared" si="44"/>
        <v/>
      </c>
      <c r="T114" s="34" t="str">
        <f t="shared" si="45"/>
        <v/>
      </c>
      <c r="U114" s="49" t="str">
        <f t="shared" si="46"/>
        <v/>
      </c>
      <c r="V114" s="34" t="s">
        <v>243</v>
      </c>
      <c r="W114" s="34" t="str">
        <f t="shared" si="49"/>
        <v>REVIEW RECOMMENDED</v>
      </c>
      <c r="X114" s="37">
        <f t="shared" si="47"/>
        <v>1.417537480776611</v>
      </c>
    </row>
    <row r="115" spans="1:24" hidden="1" x14ac:dyDescent="0.25">
      <c r="A115" s="27" t="s">
        <v>199</v>
      </c>
      <c r="B115" s="28" t="s">
        <v>278</v>
      </c>
      <c r="C115" s="28" t="s">
        <v>200</v>
      </c>
      <c r="D115" s="29">
        <v>1</v>
      </c>
      <c r="E115" s="29">
        <v>1</v>
      </c>
      <c r="F115" s="29">
        <v>1</v>
      </c>
      <c r="G115" s="29">
        <v>1</v>
      </c>
      <c r="H115" s="28" t="s">
        <v>12</v>
      </c>
      <c r="I115" s="29">
        <f t="shared" si="38"/>
        <v>9.76</v>
      </c>
      <c r="J115" s="44">
        <f t="shared" si="48"/>
        <v>16.078947368421051</v>
      </c>
      <c r="K115" s="44"/>
      <c r="L115" s="45">
        <f t="shared" si="39"/>
        <v>0.29606088034185762</v>
      </c>
      <c r="M115" s="29" t="s">
        <v>243</v>
      </c>
      <c r="N115" s="29">
        <f t="shared" si="40"/>
        <v>0.57999999999999996</v>
      </c>
      <c r="O115" s="29">
        <f t="shared" si="41"/>
        <v>0.57999999999999996</v>
      </c>
      <c r="P115" s="45">
        <f t="shared" si="42"/>
        <v>-5.3056284042767521E-2</v>
      </c>
      <c r="Q115" s="29" t="s">
        <v>243</v>
      </c>
      <c r="R115" s="38">
        <f t="shared" si="43"/>
        <v>26.666666666666668</v>
      </c>
      <c r="S115" s="38" t="str">
        <f t="shared" si="44"/>
        <v/>
      </c>
      <c r="T115" s="29" t="str">
        <f t="shared" si="45"/>
        <v/>
      </c>
      <c r="U115" s="46">
        <f t="shared" si="46"/>
        <v>-0.19042083236456619</v>
      </c>
      <c r="V115" s="29"/>
      <c r="W115" s="34" t="str">
        <f t="shared" si="49"/>
        <v>NOT REQUIRED</v>
      </c>
      <c r="X115" s="31">
        <f t="shared" si="47"/>
        <v>5.2583763934523908E-2</v>
      </c>
    </row>
    <row r="116" spans="1:24" hidden="1" x14ac:dyDescent="0.25">
      <c r="A116" s="32" t="s">
        <v>99</v>
      </c>
      <c r="B116" s="33" t="s">
        <v>278</v>
      </c>
      <c r="C116" s="33" t="s">
        <v>100</v>
      </c>
      <c r="D116" s="34">
        <v>1</v>
      </c>
      <c r="E116" s="34">
        <v>1</v>
      </c>
      <c r="F116" s="34">
        <v>1</v>
      </c>
      <c r="G116" s="34">
        <v>1</v>
      </c>
      <c r="H116" s="33" t="s">
        <v>12</v>
      </c>
      <c r="I116" s="34">
        <f t="shared" si="38"/>
        <v>13.21</v>
      </c>
      <c r="J116" s="47">
        <f t="shared" si="48"/>
        <v>17.087719298245613</v>
      </c>
      <c r="K116" s="47"/>
      <c r="L116" s="48">
        <f t="shared" si="39"/>
        <v>0.17458905943969927</v>
      </c>
      <c r="M116" s="34" t="s">
        <v>243</v>
      </c>
      <c r="N116" s="34">
        <f t="shared" si="40"/>
        <v>0.71</v>
      </c>
      <c r="O116" s="34">
        <f t="shared" si="41"/>
        <v>0.43</v>
      </c>
      <c r="P116" s="48">
        <f t="shared" si="42"/>
        <v>-3.4900141214443847E-2</v>
      </c>
      <c r="Q116" s="34"/>
      <c r="R116" s="35">
        <f t="shared" si="43"/>
        <v>1</v>
      </c>
      <c r="S116" s="35" t="str">
        <f t="shared" si="44"/>
        <v/>
      </c>
      <c r="T116" s="34" t="str">
        <f t="shared" si="45"/>
        <v/>
      </c>
      <c r="U116" s="49">
        <f t="shared" si="46"/>
        <v>0.95535921878632879</v>
      </c>
      <c r="V116" s="34" t="s">
        <v>243</v>
      </c>
      <c r="W116" s="34" t="str">
        <f t="shared" si="49"/>
        <v>NOT REQUIRED</v>
      </c>
      <c r="X116" s="37">
        <f t="shared" si="47"/>
        <v>1.0950481370115841</v>
      </c>
    </row>
    <row r="117" spans="1:24" hidden="1" x14ac:dyDescent="0.25">
      <c r="A117" s="27" t="s">
        <v>203</v>
      </c>
      <c r="B117" s="28" t="s">
        <v>278</v>
      </c>
      <c r="C117" s="28" t="s">
        <v>202</v>
      </c>
      <c r="D117" s="29">
        <v>1</v>
      </c>
      <c r="E117" s="29">
        <v>1</v>
      </c>
      <c r="F117" s="29">
        <v>1</v>
      </c>
      <c r="G117" s="29">
        <v>1</v>
      </c>
      <c r="H117" s="28" t="s">
        <v>12</v>
      </c>
      <c r="I117" s="29">
        <f t="shared" si="38"/>
        <v>18.88</v>
      </c>
      <c r="J117" s="44">
        <f t="shared" si="48"/>
        <v>29.181818181818183</v>
      </c>
      <c r="K117" s="44"/>
      <c r="L117" s="45">
        <f t="shared" si="39"/>
        <v>-0.30936425147980828</v>
      </c>
      <c r="M117" s="29"/>
      <c r="N117" s="29">
        <f t="shared" si="40"/>
        <v>0.65</v>
      </c>
      <c r="O117" s="29">
        <f t="shared" si="41"/>
        <v>0.42</v>
      </c>
      <c r="P117" s="45">
        <f t="shared" si="42"/>
        <v>2.8646358684688566E-2</v>
      </c>
      <c r="Q117" s="29"/>
      <c r="R117" s="38">
        <f t="shared" si="43"/>
        <v>2.3333333333333335</v>
      </c>
      <c r="S117" s="38" t="str">
        <f t="shared" si="44"/>
        <v/>
      </c>
      <c r="T117" s="29" t="str">
        <f t="shared" si="45"/>
        <v/>
      </c>
      <c r="U117" s="46">
        <f t="shared" si="46"/>
        <v>0.89583817716810044</v>
      </c>
      <c r="V117" s="29" t="s">
        <v>243</v>
      </c>
      <c r="W117" s="34" t="str">
        <f t="shared" si="49"/>
        <v>NOT REQUIRED</v>
      </c>
      <c r="X117" s="31">
        <f t="shared" si="47"/>
        <v>0.61512028437298072</v>
      </c>
    </row>
    <row r="118" spans="1:24" hidden="1" x14ac:dyDescent="0.25">
      <c r="A118" s="32" t="s">
        <v>113</v>
      </c>
      <c r="B118" s="33" t="s">
        <v>278</v>
      </c>
      <c r="C118" s="33" t="s">
        <v>114</v>
      </c>
      <c r="D118" s="34">
        <v>1</v>
      </c>
      <c r="E118" s="34"/>
      <c r="F118" s="34"/>
      <c r="G118" s="34"/>
      <c r="H118" s="33" t="s">
        <v>24</v>
      </c>
      <c r="I118" s="34">
        <f t="shared" si="38"/>
        <v>0</v>
      </c>
      <c r="J118" s="47" t="str">
        <f t="shared" si="48"/>
        <v/>
      </c>
      <c r="K118" s="47"/>
      <c r="L118" s="48">
        <f t="shared" si="39"/>
        <v>1</v>
      </c>
      <c r="M118" s="34" t="s">
        <v>243</v>
      </c>
      <c r="N118" s="34" t="str">
        <f t="shared" si="40"/>
        <v/>
      </c>
      <c r="O118" s="34" t="str">
        <f t="shared" si="41"/>
        <v/>
      </c>
      <c r="P118" s="48">
        <f t="shared" si="42"/>
        <v>1</v>
      </c>
      <c r="Q118" s="34" t="s">
        <v>243</v>
      </c>
      <c r="R118" s="35" t="str">
        <f t="shared" si="43"/>
        <v/>
      </c>
      <c r="S118" s="35" t="str">
        <f t="shared" si="44"/>
        <v/>
      </c>
      <c r="T118" s="34" t="str">
        <f t="shared" si="45"/>
        <v/>
      </c>
      <c r="U118" s="49" t="str">
        <f t="shared" si="46"/>
        <v/>
      </c>
      <c r="V118" s="34" t="s">
        <v>243</v>
      </c>
      <c r="W118" s="34" t="str">
        <f>IF(AND(M118 = "REVIEW", Q118= "REVIEW", V118= "REVIEW"), "REVIEW", "NOT REQUIRED")</f>
        <v>REVIEW</v>
      </c>
      <c r="X118" s="37">
        <f t="shared" si="47"/>
        <v>2</v>
      </c>
    </row>
    <row r="119" spans="1:24" x14ac:dyDescent="0.25">
      <c r="A119" s="27" t="s">
        <v>64</v>
      </c>
      <c r="B119" s="28" t="s">
        <v>278</v>
      </c>
      <c r="C119" s="28" t="s">
        <v>65</v>
      </c>
      <c r="D119" s="29">
        <v>1</v>
      </c>
      <c r="E119" s="29">
        <v>1</v>
      </c>
      <c r="F119" s="29">
        <v>1</v>
      </c>
      <c r="G119" s="29">
        <v>1</v>
      </c>
      <c r="H119" s="28" t="s">
        <v>12</v>
      </c>
      <c r="I119" s="29">
        <f t="shared" si="38"/>
        <v>13.51</v>
      </c>
      <c r="J119" s="44">
        <f t="shared" si="48"/>
        <v>16.053571428571427</v>
      </c>
      <c r="K119" s="63">
        <f>IFERROR(VLOOKUP($A119, IND_2,7, FALSE), "")</f>
        <v>0.3293040293040293</v>
      </c>
      <c r="L119" s="45">
        <f t="shared" si="39"/>
        <v>0.1945896963738859</v>
      </c>
      <c r="M119" s="29" t="s">
        <v>243</v>
      </c>
      <c r="N119" s="29">
        <f t="shared" si="40"/>
        <v>0.65</v>
      </c>
      <c r="O119" s="29">
        <f t="shared" si="41"/>
        <v>0.39</v>
      </c>
      <c r="P119" s="45">
        <f t="shared" si="42"/>
        <v>5.5880572927173855E-2</v>
      </c>
      <c r="Q119" s="29" t="s">
        <v>243</v>
      </c>
      <c r="R119" s="38">
        <f t="shared" si="43"/>
        <v>5</v>
      </c>
      <c r="S119" s="38" t="str">
        <f t="shared" si="44"/>
        <v/>
      </c>
      <c r="T119" s="29" t="str">
        <f t="shared" si="45"/>
        <v/>
      </c>
      <c r="U119" s="46">
        <f t="shared" si="46"/>
        <v>0.77679609393164384</v>
      </c>
      <c r="V119" s="29" t="s">
        <v>243</v>
      </c>
      <c r="W119" s="34" t="str">
        <f>IF(AND(M119 = "REVIEW", Q119= "REVIEW", V119= "REVIEW"), "REVIEW RECOMMENDED", "NOT REQUIRED")</f>
        <v>REVIEW RECOMMENDED</v>
      </c>
      <c r="X119" s="31">
        <f t="shared" si="47"/>
        <v>1.0272663632327035</v>
      </c>
    </row>
    <row r="120" spans="1:24" x14ac:dyDescent="0.25">
      <c r="A120" s="32" t="s">
        <v>137</v>
      </c>
      <c r="B120" s="33" t="s">
        <v>278</v>
      </c>
      <c r="C120" s="33" t="s">
        <v>138</v>
      </c>
      <c r="D120" s="34"/>
      <c r="E120" s="34"/>
      <c r="F120" s="34"/>
      <c r="G120" s="34">
        <v>1</v>
      </c>
      <c r="H120" s="33" t="s">
        <v>8</v>
      </c>
      <c r="I120" s="34">
        <f t="shared" si="38"/>
        <v>14.96</v>
      </c>
      <c r="J120" s="47">
        <f t="shared" si="48"/>
        <v>24.274678111587981</v>
      </c>
      <c r="K120" s="63">
        <f>IFERROR(VLOOKUP($A120, IND_2,7, FALSE), "")</f>
        <v>0.86701923813903581</v>
      </c>
      <c r="L120" s="48">
        <f t="shared" si="39"/>
        <v>-6.8883510467460107E-2</v>
      </c>
      <c r="M120" s="34" t="s">
        <v>243</v>
      </c>
      <c r="N120" s="34">
        <f t="shared" si="40"/>
        <v>0</v>
      </c>
      <c r="O120" s="34">
        <f t="shared" si="41"/>
        <v>0</v>
      </c>
      <c r="P120" s="48">
        <f t="shared" si="42"/>
        <v>1</v>
      </c>
      <c r="Q120" s="34" t="s">
        <v>243</v>
      </c>
      <c r="R120" s="35">
        <f t="shared" si="43"/>
        <v>4</v>
      </c>
      <c r="S120" s="35" t="str">
        <f t="shared" si="44"/>
        <v/>
      </c>
      <c r="T120" s="34" t="str">
        <f t="shared" si="45"/>
        <v/>
      </c>
      <c r="U120" s="49">
        <f t="shared" si="46"/>
        <v>0.82143687514531505</v>
      </c>
      <c r="V120" s="34" t="s">
        <v>243</v>
      </c>
      <c r="W120" s="34" t="str">
        <f>IF(AND(M120 = "REVIEW", Q120= "REVIEW", V120= "REVIEW"), "REVIEW RECOMMENDED", "NOT REQUIRED")</f>
        <v>REVIEW RECOMMENDED</v>
      </c>
      <c r="X120" s="37">
        <f t="shared" si="47"/>
        <v>1.7525533646778548</v>
      </c>
    </row>
    <row r="121" spans="1:24" x14ac:dyDescent="0.25">
      <c r="A121" s="32" t="s">
        <v>72</v>
      </c>
      <c r="B121" s="33" t="s">
        <v>278</v>
      </c>
      <c r="C121" s="33" t="s">
        <v>73</v>
      </c>
      <c r="D121" s="34"/>
      <c r="E121" s="34"/>
      <c r="F121" s="34">
        <v>1</v>
      </c>
      <c r="G121" s="34">
        <v>1</v>
      </c>
      <c r="H121" s="33" t="s">
        <v>12</v>
      </c>
      <c r="I121" s="34">
        <f t="shared" si="38"/>
        <v>16.07</v>
      </c>
      <c r="J121" s="47">
        <f t="shared" si="48"/>
        <v>26.491525423728813</v>
      </c>
      <c r="K121" s="63">
        <f>IFERROR(VLOOKUP($A121, IND_2,7, FALSE), "")</f>
        <v>0.6553459119496855</v>
      </c>
      <c r="L121" s="48">
        <f t="shared" si="39"/>
        <v>-0.15951792891933603</v>
      </c>
      <c r="M121" s="29" t="s">
        <v>243</v>
      </c>
      <c r="N121" s="34" t="str">
        <f t="shared" si="40"/>
        <v/>
      </c>
      <c r="O121" s="34" t="str">
        <f t="shared" si="41"/>
        <v/>
      </c>
      <c r="P121" s="48">
        <f t="shared" si="42"/>
        <v>1</v>
      </c>
      <c r="Q121" s="34" t="s">
        <v>243</v>
      </c>
      <c r="R121" s="35" t="str">
        <f t="shared" si="43"/>
        <v/>
      </c>
      <c r="S121" s="35" t="str">
        <f t="shared" si="44"/>
        <v/>
      </c>
      <c r="T121" s="34" t="str">
        <f t="shared" si="45"/>
        <v/>
      </c>
      <c r="U121" s="49" t="str">
        <f t="shared" si="46"/>
        <v/>
      </c>
      <c r="V121" s="34" t="s">
        <v>243</v>
      </c>
      <c r="W121" s="34" t="str">
        <f>IF(AND(M121 = "REVIEW", Q121= "REVIEW", V121= "REVIEW"), "REVIEW RECOMMENDED", "NOT REQUIRED")</f>
        <v>REVIEW RECOMMENDED</v>
      </c>
      <c r="X121" s="37">
        <f t="shared" si="47"/>
        <v>0.84048207108066397</v>
      </c>
    </row>
    <row r="122" spans="1:24" hidden="1" x14ac:dyDescent="0.25">
      <c r="A122" s="32" t="s">
        <v>8</v>
      </c>
      <c r="B122" s="33" t="s">
        <v>1243</v>
      </c>
      <c r="C122" s="33" t="s">
        <v>230</v>
      </c>
      <c r="D122" s="34">
        <v>1</v>
      </c>
      <c r="E122" s="34"/>
      <c r="F122" s="34"/>
      <c r="G122" s="34"/>
      <c r="H122" s="33" t="s">
        <v>24</v>
      </c>
      <c r="I122" s="34">
        <f t="shared" si="38"/>
        <v>0</v>
      </c>
      <c r="J122" s="47" t="str">
        <f t="shared" si="48"/>
        <v/>
      </c>
      <c r="K122" s="47"/>
      <c r="L122" s="48">
        <f t="shared" si="39"/>
        <v>1</v>
      </c>
      <c r="M122" s="34" t="s">
        <v>243</v>
      </c>
      <c r="N122" s="34" t="str">
        <f t="shared" si="40"/>
        <v/>
      </c>
      <c r="O122" s="34" t="str">
        <f t="shared" si="41"/>
        <v/>
      </c>
      <c r="P122" s="48">
        <f t="shared" si="42"/>
        <v>1</v>
      </c>
      <c r="Q122" s="34" t="s">
        <v>243</v>
      </c>
      <c r="R122" s="35" t="str">
        <f t="shared" si="43"/>
        <v/>
      </c>
      <c r="S122" s="35" t="str">
        <f t="shared" si="44"/>
        <v/>
      </c>
      <c r="T122" s="34" t="str">
        <f t="shared" si="45"/>
        <v/>
      </c>
      <c r="U122" s="49" t="str">
        <f t="shared" si="46"/>
        <v/>
      </c>
      <c r="V122" s="34" t="s">
        <v>243</v>
      </c>
      <c r="W122" s="34" t="str">
        <f>IF(AND(M122 = "REVIEW", Q122= "REVIEW", V122= "REVIEW"), "REVIEW", "NOT REQUIRED")</f>
        <v>REVIEW</v>
      </c>
      <c r="X122" s="37">
        <f t="shared" si="47"/>
        <v>2</v>
      </c>
    </row>
    <row r="123" spans="1:24" x14ac:dyDescent="0.25">
      <c r="A123" s="27" t="s">
        <v>74</v>
      </c>
      <c r="B123" s="28" t="s">
        <v>278</v>
      </c>
      <c r="C123" s="28" t="s">
        <v>75</v>
      </c>
      <c r="D123" s="29"/>
      <c r="E123" s="29"/>
      <c r="F123" s="29">
        <v>1</v>
      </c>
      <c r="G123" s="29">
        <v>1</v>
      </c>
      <c r="H123" s="28" t="s">
        <v>12</v>
      </c>
      <c r="I123" s="29">
        <f t="shared" si="38"/>
        <v>16.07</v>
      </c>
      <c r="J123" s="44">
        <f t="shared" si="48"/>
        <v>26.491525423728813</v>
      </c>
      <c r="K123" s="63">
        <f>IFERROR(VLOOKUP($A123, IND_2,7, FALSE), "")</f>
        <v>0.6553459119496855</v>
      </c>
      <c r="L123" s="45">
        <f t="shared" si="39"/>
        <v>-0.15951792891933603</v>
      </c>
      <c r="M123" s="29" t="s">
        <v>243</v>
      </c>
      <c r="N123" s="29" t="str">
        <f t="shared" si="40"/>
        <v/>
      </c>
      <c r="O123" s="29" t="str">
        <f t="shared" si="41"/>
        <v/>
      </c>
      <c r="P123" s="45">
        <f t="shared" si="42"/>
        <v>1</v>
      </c>
      <c r="Q123" s="29" t="s">
        <v>243</v>
      </c>
      <c r="R123" s="38" t="str">
        <f t="shared" si="43"/>
        <v/>
      </c>
      <c r="S123" s="38" t="str">
        <f t="shared" si="44"/>
        <v/>
      </c>
      <c r="T123" s="29" t="str">
        <f t="shared" si="45"/>
        <v/>
      </c>
      <c r="U123" s="46" t="str">
        <f t="shared" si="46"/>
        <v/>
      </c>
      <c r="V123" s="29" t="s">
        <v>243</v>
      </c>
      <c r="W123" s="34" t="str">
        <f>IF(AND(M123 = "REVIEW", Q123= "REVIEW", V123= "REVIEW"), "REVIEW RECOMMENDED", "NOT REQUIRED")</f>
        <v>REVIEW RECOMMENDED</v>
      </c>
      <c r="X123" s="31">
        <f t="shared" si="47"/>
        <v>0.84048207108066397</v>
      </c>
    </row>
    <row r="124" spans="1:24" x14ac:dyDescent="0.25">
      <c r="A124" s="64" t="s">
        <v>240</v>
      </c>
      <c r="B124" s="65" t="s">
        <v>278</v>
      </c>
      <c r="C124" s="65" t="s">
        <v>239</v>
      </c>
      <c r="D124" s="66">
        <v>1</v>
      </c>
      <c r="E124" s="66">
        <v>1</v>
      </c>
      <c r="F124" s="66">
        <v>1</v>
      </c>
      <c r="G124" s="66">
        <v>1</v>
      </c>
      <c r="H124" s="65" t="s">
        <v>12</v>
      </c>
      <c r="I124" s="66">
        <f t="shared" si="38"/>
        <v>14.12</v>
      </c>
      <c r="J124" s="67">
        <f t="shared" si="48"/>
        <v>15.522388059701493</v>
      </c>
      <c r="K124" s="63">
        <f>IFERROR(VLOOKUP($A124, IND_2,7, FALSE), "")</f>
        <v>0.64516129032258063</v>
      </c>
      <c r="L124" s="68">
        <f t="shared" si="39"/>
        <v>0.19244246842605062</v>
      </c>
      <c r="M124" s="66" t="s">
        <v>243</v>
      </c>
      <c r="N124" s="66">
        <f t="shared" si="40"/>
        <v>0.55000000000000004</v>
      </c>
      <c r="O124" s="66">
        <f t="shared" si="41"/>
        <v>0.28999999999999998</v>
      </c>
      <c r="P124" s="68">
        <f t="shared" si="42"/>
        <v>0.2374420012104097</v>
      </c>
      <c r="Q124" s="66" t="s">
        <v>243</v>
      </c>
      <c r="R124" s="69">
        <f t="shared" si="43"/>
        <v>3.6666666666666665</v>
      </c>
      <c r="S124" s="69" t="str">
        <f t="shared" si="44"/>
        <v/>
      </c>
      <c r="T124" s="66" t="str">
        <f t="shared" si="45"/>
        <v/>
      </c>
      <c r="U124" s="70">
        <f t="shared" si="46"/>
        <v>0.83631713554987219</v>
      </c>
      <c r="V124" s="66" t="s">
        <v>243</v>
      </c>
      <c r="W124" s="34" t="str">
        <f>IF(AND(M124 = "REVIEW", Q124= "REVIEW", V124= "REVIEW"), "REVIEW RECOMMENDED", "NOT REQUIRED")</f>
        <v>REVIEW RECOMMENDED</v>
      </c>
      <c r="X124" s="71">
        <f t="shared" si="47"/>
        <v>1.2662016051863325</v>
      </c>
    </row>
    <row r="125" spans="1:24" s="5" customFormat="1" hidden="1" x14ac:dyDescent="0.25">
      <c r="B125" s="5" t="s">
        <v>1244</v>
      </c>
      <c r="I125" s="5">
        <v>16.43</v>
      </c>
      <c r="J125" s="57">
        <f>192908/9514</f>
        <v>20.276224511246586</v>
      </c>
      <c r="K125" s="57"/>
      <c r="L125" s="57">
        <f>SUM(I125:J125)</f>
        <v>36.706224511246589</v>
      </c>
      <c r="N125" s="21">
        <f>AVERAGE(N2:N124)</f>
        <v>0.63611111111111118</v>
      </c>
      <c r="O125" s="21">
        <f>AVERAGE(O2:O124)</f>
        <v>0.4654444444444446</v>
      </c>
      <c r="P125" s="21">
        <f>SUM(N125:O125)</f>
        <v>1.1015555555555558</v>
      </c>
      <c r="R125" s="18">
        <f>AVERAGE(R3:R124)</f>
        <v>22.401041666666671</v>
      </c>
      <c r="W125" s="5" t="s">
        <v>294</v>
      </c>
    </row>
  </sheetData>
  <autoFilter ref="A2:X125">
    <filterColumn colId="0">
      <filters>
        <filter val="AA.ADD"/>
        <filter val="AA.CHC"/>
        <filter val="AA.CHCX"/>
        <filter val="AA.GSE"/>
        <filter val="AA.LAHU"/>
        <filter val="AS.BST"/>
        <filter val="AS.DWMD"/>
        <filter val="AS.MFGT"/>
        <filter val="AS.WLD"/>
        <filter val="AST.FTVE"/>
        <filter val="CT.AGR"/>
        <filter val="CT.BIW1"/>
        <filter val="CT.BIW2"/>
        <filter val="CT.BOTB"/>
        <filter val="CT.EGN"/>
        <filter val="CT.MD"/>
        <filter val="CT.WD"/>
        <filter val="CT.WLD"/>
      </filters>
    </filterColumn>
    <filterColumn colId="22">
      <filters>
        <filter val="REVIEW RECOMMENDED"/>
      </filters>
    </filterColumn>
    <sortState ref="A3:X124">
      <sortCondition ref="A2:A125"/>
    </sortState>
  </autoFilter>
  <mergeCells count="4">
    <mergeCell ref="R1:T1"/>
    <mergeCell ref="A1:H1"/>
    <mergeCell ref="I1:J1"/>
    <mergeCell ref="N1:O1"/>
  </mergeCells>
  <conditionalFormatting sqref="N2:N124">
    <cfRule type="cellIs" dxfId="16" priority="18" operator="lessThanOrEqual">
      <formula>0.6</formula>
    </cfRule>
  </conditionalFormatting>
  <conditionalFormatting sqref="M4:T90 M91:R124 I3:T3 I4:L124">
    <cfRule type="containsBlanks" dxfId="15" priority="3">
      <formula>LEN(TRIM(I3))=0</formula>
    </cfRule>
  </conditionalFormatting>
  <conditionalFormatting sqref="O3:O124">
    <cfRule type="cellIs" dxfId="14" priority="10" operator="greaterThanOrEqual">
      <formula>0.4</formula>
    </cfRule>
    <cfRule type="cellIs" dxfId="13" priority="16" operator="lessThan">
      <formula>0.4</formula>
    </cfRule>
  </conditionalFormatting>
  <conditionalFormatting sqref="I3:I124">
    <cfRule type="cellIs" dxfId="12" priority="14" operator="lessThan">
      <formula>$I$125</formula>
    </cfRule>
    <cfRule type="cellIs" dxfId="11" priority="15" operator="greaterThanOrEqual">
      <formula>$I$125</formula>
    </cfRule>
  </conditionalFormatting>
  <conditionalFormatting sqref="J3:K124">
    <cfRule type="cellIs" dxfId="10" priority="12" operator="greaterThanOrEqual">
      <formula>$J$125</formula>
    </cfRule>
    <cfRule type="cellIs" dxfId="9" priority="13" operator="lessThan">
      <formula>$J$125</formula>
    </cfRule>
  </conditionalFormatting>
  <conditionalFormatting sqref="N3:N124">
    <cfRule type="cellIs" dxfId="8" priority="17" operator="greaterThanOrEqual">
      <formula>0.6</formula>
    </cfRule>
  </conditionalFormatting>
  <conditionalFormatting sqref="R3:R124">
    <cfRule type="cellIs" dxfId="7" priority="8" operator="lessThan">
      <formula>10</formula>
    </cfRule>
    <cfRule type="cellIs" dxfId="6" priority="9" operator="greaterThanOrEqual">
      <formula>10</formula>
    </cfRule>
  </conditionalFormatting>
  <conditionalFormatting sqref="S3:S90">
    <cfRule type="cellIs" dxfId="5" priority="6" operator="greaterThan">
      <formula>4.1</formula>
    </cfRule>
    <cfRule type="cellIs" dxfId="4" priority="7" operator="lessThanOrEqual">
      <formula>4.1</formula>
    </cfRule>
  </conditionalFormatting>
  <conditionalFormatting sqref="T3:T90">
    <cfRule type="cellIs" dxfId="3" priority="4" operator="greaterThan">
      <formula>92</formula>
    </cfRule>
    <cfRule type="cellIs" dxfId="2" priority="5" operator="lessThanOrEqual">
      <formula>92</formula>
    </cfRule>
  </conditionalFormatting>
  <conditionalFormatting sqref="W3:W124">
    <cfRule type="cellIs" dxfId="1" priority="1" operator="equal">
      <formula>"NOT REQUIRED"</formula>
    </cfRule>
    <cfRule type="cellIs" dxfId="0" priority="2" operator="equal">
      <formula>"REVIEW RECOMMENDED"</formula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23"/>
  <sheetViews>
    <sheetView workbookViewId="0">
      <pane ySplit="1" topLeftCell="A2" activePane="bottomLeft" state="frozen"/>
      <selection pane="bottomLeft" activeCell="C137" sqref="C137"/>
    </sheetView>
  </sheetViews>
  <sheetFormatPr defaultRowHeight="15" x14ac:dyDescent="0.25"/>
  <cols>
    <col min="3" max="3" width="27" bestFit="1" customWidth="1"/>
    <col min="4" max="4" width="17.85546875" bestFit="1" customWidth="1"/>
    <col min="5" max="5" width="21.28515625" bestFit="1" customWidth="1"/>
    <col min="6" max="6" width="21.42578125" bestFit="1" customWidth="1"/>
  </cols>
  <sheetData>
    <row r="1" spans="1:7" x14ac:dyDescent="0.25">
      <c r="A1" t="s">
        <v>0</v>
      </c>
      <c r="C1" t="s">
        <v>282</v>
      </c>
      <c r="D1" t="s">
        <v>283</v>
      </c>
      <c r="E1" t="s">
        <v>284</v>
      </c>
      <c r="F1" t="s">
        <v>285</v>
      </c>
      <c r="G1" t="s">
        <v>1252</v>
      </c>
    </row>
    <row r="2" spans="1:7" hidden="1" x14ac:dyDescent="0.25">
      <c r="A2" t="s">
        <v>6</v>
      </c>
      <c r="B2" t="s">
        <v>246</v>
      </c>
      <c r="C2">
        <v>10.15</v>
      </c>
      <c r="D2">
        <v>51</v>
      </c>
      <c r="E2">
        <v>584</v>
      </c>
      <c r="F2" s="1">
        <f t="shared" ref="F2:F33" si="0">E2/D2</f>
        <v>11.450980392156863</v>
      </c>
      <c r="G2">
        <f>584/1900</f>
        <v>0.30736842105263157</v>
      </c>
    </row>
    <row r="3" spans="1:7" hidden="1" x14ac:dyDescent="0.25">
      <c r="A3" t="s">
        <v>41</v>
      </c>
      <c r="B3" t="s">
        <v>246</v>
      </c>
      <c r="C3">
        <v>19.09</v>
      </c>
      <c r="D3">
        <v>195</v>
      </c>
      <c r="E3">
        <v>5647</v>
      </c>
      <c r="F3" s="1">
        <f t="shared" si="0"/>
        <v>28.958974358974359</v>
      </c>
    </row>
    <row r="4" spans="1:7" hidden="1" x14ac:dyDescent="0.25">
      <c r="A4" t="s">
        <v>46</v>
      </c>
      <c r="B4" t="s">
        <v>246</v>
      </c>
      <c r="F4" s="1" t="e">
        <f t="shared" si="0"/>
        <v>#DIV/0!</v>
      </c>
    </row>
    <row r="5" spans="1:7" hidden="1" x14ac:dyDescent="0.25">
      <c r="A5" t="s">
        <v>82</v>
      </c>
      <c r="B5" t="s">
        <v>246</v>
      </c>
      <c r="C5">
        <v>13.13</v>
      </c>
      <c r="D5">
        <v>168</v>
      </c>
      <c r="E5">
        <v>3273</v>
      </c>
      <c r="F5" s="1">
        <f t="shared" si="0"/>
        <v>19.482142857142858</v>
      </c>
      <c r="G5">
        <f>3273/5119</f>
        <v>0.63938269193201802</v>
      </c>
    </row>
    <row r="6" spans="1:7" hidden="1" x14ac:dyDescent="0.25">
      <c r="A6" t="s">
        <v>84</v>
      </c>
      <c r="B6" t="s">
        <v>246</v>
      </c>
      <c r="C6">
        <v>13.13</v>
      </c>
      <c r="D6">
        <v>168</v>
      </c>
      <c r="E6">
        <v>3273</v>
      </c>
      <c r="F6" s="1">
        <f t="shared" si="0"/>
        <v>19.482142857142858</v>
      </c>
      <c r="G6">
        <f>3273/5119</f>
        <v>0.63938269193201802</v>
      </c>
    </row>
    <row r="7" spans="1:7" hidden="1" x14ac:dyDescent="0.25">
      <c r="A7" t="s">
        <v>86</v>
      </c>
      <c r="B7" t="s">
        <v>246</v>
      </c>
      <c r="F7" s="1" t="e">
        <f t="shared" si="0"/>
        <v>#DIV/0!</v>
      </c>
    </row>
    <row r="8" spans="1:7" hidden="1" x14ac:dyDescent="0.25">
      <c r="A8" s="58" t="s">
        <v>115</v>
      </c>
      <c r="B8" t="s">
        <v>246</v>
      </c>
      <c r="C8">
        <v>12.9</v>
      </c>
      <c r="D8">
        <v>38</v>
      </c>
      <c r="E8" s="58">
        <v>768</v>
      </c>
      <c r="F8" s="1">
        <f t="shared" si="0"/>
        <v>20.210526315789473</v>
      </c>
    </row>
    <row r="9" spans="1:7" hidden="1" x14ac:dyDescent="0.25">
      <c r="A9" t="s">
        <v>151</v>
      </c>
      <c r="B9" t="s">
        <v>246</v>
      </c>
      <c r="C9">
        <v>14.19</v>
      </c>
      <c r="D9">
        <v>857</v>
      </c>
      <c r="E9">
        <v>19660</v>
      </c>
      <c r="F9" s="1">
        <f t="shared" si="0"/>
        <v>22.940490081680281</v>
      </c>
      <c r="G9">
        <f>19659/27099</f>
        <v>0.72545112365769959</v>
      </c>
    </row>
    <row r="10" spans="1:7" hidden="1" x14ac:dyDescent="0.25">
      <c r="A10" t="s">
        <v>143</v>
      </c>
      <c r="B10" t="s">
        <v>246</v>
      </c>
      <c r="C10">
        <v>13.71</v>
      </c>
      <c r="D10">
        <v>992</v>
      </c>
      <c r="E10">
        <v>20385</v>
      </c>
      <c r="F10" s="1">
        <f t="shared" si="0"/>
        <v>20.549395161290324</v>
      </c>
    </row>
    <row r="11" spans="1:7" hidden="1" x14ac:dyDescent="0.25">
      <c r="A11" t="s">
        <v>145</v>
      </c>
      <c r="B11" t="s">
        <v>246</v>
      </c>
      <c r="C11">
        <v>15.43</v>
      </c>
      <c r="D11">
        <v>1665</v>
      </c>
      <c r="E11">
        <v>39641</v>
      </c>
      <c r="F11" s="1">
        <f t="shared" si="0"/>
        <v>23.808408408408408</v>
      </c>
    </row>
    <row r="12" spans="1:7" hidden="1" x14ac:dyDescent="0.25">
      <c r="A12" t="s">
        <v>147</v>
      </c>
      <c r="B12" t="s">
        <v>246</v>
      </c>
      <c r="C12">
        <v>21.42</v>
      </c>
      <c r="D12">
        <v>424</v>
      </c>
      <c r="E12">
        <v>12931</v>
      </c>
      <c r="F12" s="1">
        <f t="shared" si="0"/>
        <v>30.497641509433961</v>
      </c>
    </row>
    <row r="13" spans="1:7" hidden="1" x14ac:dyDescent="0.25">
      <c r="A13" t="s">
        <v>149</v>
      </c>
      <c r="B13" t="s">
        <v>246</v>
      </c>
      <c r="C13">
        <v>18.55</v>
      </c>
      <c r="D13">
        <v>1023</v>
      </c>
      <c r="E13">
        <v>32136</v>
      </c>
      <c r="F13" s="1">
        <f t="shared" si="0"/>
        <v>31.413489736070382</v>
      </c>
    </row>
    <row r="14" spans="1:7" hidden="1" x14ac:dyDescent="0.25">
      <c r="A14" t="s">
        <v>155</v>
      </c>
      <c r="B14" t="s">
        <v>246</v>
      </c>
      <c r="F14" s="1" t="e">
        <f t="shared" si="0"/>
        <v>#DIV/0!</v>
      </c>
    </row>
    <row r="15" spans="1:7" hidden="1" x14ac:dyDescent="0.25">
      <c r="A15" t="s">
        <v>167</v>
      </c>
      <c r="B15" t="s">
        <v>246</v>
      </c>
      <c r="C15">
        <v>19.55</v>
      </c>
      <c r="D15">
        <v>434</v>
      </c>
      <c r="E15">
        <v>14585</v>
      </c>
      <c r="F15" s="1">
        <f t="shared" si="0"/>
        <v>33.605990783410135</v>
      </c>
    </row>
    <row r="16" spans="1:7" hidden="1" x14ac:dyDescent="0.25">
      <c r="A16" t="s">
        <v>171</v>
      </c>
      <c r="B16" t="s">
        <v>246</v>
      </c>
      <c r="F16" s="1" t="e">
        <f t="shared" si="0"/>
        <v>#DIV/0!</v>
      </c>
    </row>
    <row r="17" spans="1:7" hidden="1" x14ac:dyDescent="0.25">
      <c r="A17" s="58" t="s">
        <v>173</v>
      </c>
      <c r="B17" t="s">
        <v>246</v>
      </c>
      <c r="C17" s="58">
        <v>18.25</v>
      </c>
      <c r="D17">
        <v>722</v>
      </c>
      <c r="E17" s="58">
        <v>21983</v>
      </c>
      <c r="F17" s="1">
        <f t="shared" si="0"/>
        <v>30.44736842105263</v>
      </c>
    </row>
    <row r="18" spans="1:7" hidden="1" x14ac:dyDescent="0.25">
      <c r="A18" t="s">
        <v>169</v>
      </c>
      <c r="B18" t="s">
        <v>246</v>
      </c>
      <c r="F18" s="1" t="e">
        <f t="shared" si="0"/>
        <v>#DIV/0!</v>
      </c>
    </row>
    <row r="19" spans="1:7" hidden="1" x14ac:dyDescent="0.25">
      <c r="A19" t="s">
        <v>175</v>
      </c>
      <c r="B19" t="s">
        <v>246</v>
      </c>
      <c r="F19" s="1" t="e">
        <f t="shared" si="0"/>
        <v>#DIV/0!</v>
      </c>
    </row>
    <row r="20" spans="1:7" x14ac:dyDescent="0.25">
      <c r="A20" t="s">
        <v>177</v>
      </c>
      <c r="B20" t="s">
        <v>246</v>
      </c>
      <c r="C20">
        <v>16.05</v>
      </c>
      <c r="D20">
        <v>190</v>
      </c>
      <c r="E20">
        <v>4989</v>
      </c>
      <c r="F20" s="1">
        <f t="shared" si="0"/>
        <v>26.257894736842104</v>
      </c>
      <c r="G20">
        <f>4989/7792</f>
        <v>0.64027207392197127</v>
      </c>
    </row>
    <row r="21" spans="1:7" hidden="1" x14ac:dyDescent="0.25">
      <c r="A21" t="s">
        <v>179</v>
      </c>
      <c r="B21" t="s">
        <v>246</v>
      </c>
      <c r="C21">
        <v>12.4</v>
      </c>
      <c r="D21">
        <v>232</v>
      </c>
      <c r="E21">
        <v>4331</v>
      </c>
      <c r="F21" s="1">
        <f t="shared" si="0"/>
        <v>18.668103448275861</v>
      </c>
    </row>
    <row r="22" spans="1:7" hidden="1" x14ac:dyDescent="0.25">
      <c r="A22" t="s">
        <v>185</v>
      </c>
      <c r="B22" t="s">
        <v>246</v>
      </c>
      <c r="C22">
        <v>20.37</v>
      </c>
      <c r="D22">
        <v>720</v>
      </c>
      <c r="E22" s="58">
        <v>23234</v>
      </c>
      <c r="F22" s="1">
        <f t="shared" si="0"/>
        <v>32.269444444444446</v>
      </c>
    </row>
    <row r="23" spans="1:7" hidden="1" x14ac:dyDescent="0.25">
      <c r="A23" t="s">
        <v>181</v>
      </c>
      <c r="B23" t="s">
        <v>246</v>
      </c>
      <c r="F23" s="1" t="e">
        <f t="shared" si="0"/>
        <v>#DIV/0!</v>
      </c>
    </row>
    <row r="24" spans="1:7" hidden="1" x14ac:dyDescent="0.25">
      <c r="A24" t="s">
        <v>183</v>
      </c>
      <c r="B24" t="s">
        <v>246</v>
      </c>
      <c r="C24">
        <v>20.11</v>
      </c>
      <c r="D24">
        <v>571</v>
      </c>
      <c r="E24">
        <v>20066</v>
      </c>
      <c r="F24" s="1">
        <f t="shared" si="0"/>
        <v>35.141856392294223</v>
      </c>
    </row>
    <row r="25" spans="1:7" hidden="1" x14ac:dyDescent="0.25">
      <c r="A25" t="s">
        <v>187</v>
      </c>
      <c r="B25" t="s">
        <v>246</v>
      </c>
      <c r="C25">
        <v>19.25</v>
      </c>
      <c r="D25">
        <v>830</v>
      </c>
      <c r="E25">
        <v>27898</v>
      </c>
      <c r="F25" s="1">
        <f t="shared" si="0"/>
        <v>33.612048192771084</v>
      </c>
    </row>
    <row r="26" spans="1:7" hidden="1" x14ac:dyDescent="0.25">
      <c r="A26" t="s">
        <v>165</v>
      </c>
      <c r="B26" t="s">
        <v>246</v>
      </c>
      <c r="C26">
        <v>18.8</v>
      </c>
      <c r="D26">
        <v>239</v>
      </c>
      <c r="E26">
        <v>7446</v>
      </c>
      <c r="F26" s="1">
        <f t="shared" si="0"/>
        <v>31.15481171548117</v>
      </c>
    </row>
    <row r="27" spans="1:7" hidden="1" x14ac:dyDescent="0.25">
      <c r="A27" t="s">
        <v>193</v>
      </c>
      <c r="B27" t="s">
        <v>246</v>
      </c>
      <c r="C27">
        <v>10.14</v>
      </c>
      <c r="D27">
        <v>93</v>
      </c>
      <c r="E27">
        <v>806</v>
      </c>
      <c r="F27" s="1">
        <f t="shared" si="0"/>
        <v>8.6666666666666661</v>
      </c>
    </row>
    <row r="28" spans="1:7" hidden="1" x14ac:dyDescent="0.25">
      <c r="A28" t="s">
        <v>201</v>
      </c>
      <c r="B28" t="s">
        <v>246</v>
      </c>
      <c r="C28">
        <v>17.34</v>
      </c>
      <c r="D28">
        <v>105</v>
      </c>
      <c r="E28">
        <v>2813</v>
      </c>
      <c r="F28" s="1">
        <f t="shared" si="0"/>
        <v>26.790476190476191</v>
      </c>
    </row>
    <row r="29" spans="1:7" hidden="1" x14ac:dyDescent="0.25">
      <c r="A29" t="s">
        <v>210</v>
      </c>
      <c r="B29" t="s">
        <v>246</v>
      </c>
      <c r="C29">
        <v>19.8</v>
      </c>
      <c r="D29">
        <v>299</v>
      </c>
      <c r="E29">
        <v>10439</v>
      </c>
      <c r="F29" s="1">
        <f t="shared" si="0"/>
        <v>34.913043478260867</v>
      </c>
    </row>
    <row r="30" spans="1:7" hidden="1" x14ac:dyDescent="0.25">
      <c r="A30" t="s">
        <v>224</v>
      </c>
      <c r="B30" t="s">
        <v>246</v>
      </c>
      <c r="C30">
        <v>12.83</v>
      </c>
      <c r="D30">
        <v>135</v>
      </c>
      <c r="E30">
        <v>2749</v>
      </c>
      <c r="F30" s="1">
        <f t="shared" si="0"/>
        <v>20.362962962962964</v>
      </c>
    </row>
    <row r="31" spans="1:7" hidden="1" x14ac:dyDescent="0.25">
      <c r="A31" t="s">
        <v>220</v>
      </c>
      <c r="B31" t="s">
        <v>246</v>
      </c>
      <c r="C31">
        <v>20.78</v>
      </c>
      <c r="D31">
        <v>338</v>
      </c>
      <c r="E31">
        <v>12186</v>
      </c>
      <c r="F31" s="1">
        <f t="shared" si="0"/>
        <v>36.053254437869825</v>
      </c>
    </row>
    <row r="32" spans="1:7" hidden="1" x14ac:dyDescent="0.25">
      <c r="A32" s="58" t="s">
        <v>231</v>
      </c>
      <c r="B32" t="s">
        <v>246</v>
      </c>
      <c r="C32" s="59">
        <v>8.82</v>
      </c>
      <c r="D32">
        <v>130</v>
      </c>
      <c r="E32">
        <v>1421</v>
      </c>
      <c r="F32" s="1">
        <f t="shared" si="0"/>
        <v>10.930769230769231</v>
      </c>
    </row>
    <row r="33" spans="1:6" hidden="1" x14ac:dyDescent="0.25">
      <c r="A33" t="s">
        <v>233</v>
      </c>
      <c r="B33" t="s">
        <v>246</v>
      </c>
      <c r="F33" s="1" t="e">
        <f t="shared" si="0"/>
        <v>#DIV/0!</v>
      </c>
    </row>
    <row r="34" spans="1:6" hidden="1" x14ac:dyDescent="0.25">
      <c r="A34" t="s">
        <v>222</v>
      </c>
      <c r="B34" t="s">
        <v>222</v>
      </c>
      <c r="C34">
        <v>19.62</v>
      </c>
      <c r="D34">
        <v>255</v>
      </c>
      <c r="E34">
        <v>8197</v>
      </c>
      <c r="F34" s="1">
        <f t="shared" ref="F34:F65" si="1">E34/D34</f>
        <v>32.145098039215689</v>
      </c>
    </row>
    <row r="35" spans="1:6" hidden="1" x14ac:dyDescent="0.25">
      <c r="A35" t="s">
        <v>88</v>
      </c>
      <c r="B35" t="s">
        <v>255</v>
      </c>
      <c r="C35">
        <v>13.32</v>
      </c>
      <c r="D35">
        <v>247</v>
      </c>
      <c r="E35">
        <v>5233</v>
      </c>
      <c r="F35" s="1">
        <f t="shared" si="1"/>
        <v>21.186234817813766</v>
      </c>
    </row>
    <row r="36" spans="1:6" hidden="1" x14ac:dyDescent="0.25">
      <c r="A36" t="s">
        <v>131</v>
      </c>
      <c r="B36" t="s">
        <v>255</v>
      </c>
      <c r="C36">
        <v>19.12</v>
      </c>
      <c r="D36">
        <v>255</v>
      </c>
      <c r="E36">
        <v>8448</v>
      </c>
      <c r="F36" s="1">
        <f t="shared" si="1"/>
        <v>33.129411764705885</v>
      </c>
    </row>
    <row r="37" spans="1:6" hidden="1" x14ac:dyDescent="0.25">
      <c r="A37" t="s">
        <v>139</v>
      </c>
      <c r="B37" t="s">
        <v>255</v>
      </c>
      <c r="C37">
        <v>13.46</v>
      </c>
      <c r="D37">
        <v>269</v>
      </c>
      <c r="E37">
        <v>6442</v>
      </c>
      <c r="F37" s="1">
        <f t="shared" si="1"/>
        <v>23.947955390334574</v>
      </c>
    </row>
    <row r="38" spans="1:6" hidden="1" x14ac:dyDescent="0.25">
      <c r="A38" t="s">
        <v>133</v>
      </c>
      <c r="B38" t="s">
        <v>255</v>
      </c>
      <c r="C38">
        <v>17.25</v>
      </c>
      <c r="D38">
        <v>1103</v>
      </c>
      <c r="E38">
        <v>29599</v>
      </c>
      <c r="F38" s="1">
        <f t="shared" si="1"/>
        <v>26.834995466908431</v>
      </c>
    </row>
    <row r="39" spans="1:6" hidden="1" x14ac:dyDescent="0.25">
      <c r="A39" t="s">
        <v>157</v>
      </c>
      <c r="B39" t="s">
        <v>255</v>
      </c>
      <c r="C39">
        <v>22.14</v>
      </c>
      <c r="D39">
        <v>189</v>
      </c>
      <c r="E39">
        <v>7109</v>
      </c>
      <c r="F39" s="1">
        <f t="shared" si="1"/>
        <v>37.613756613756614</v>
      </c>
    </row>
    <row r="40" spans="1:6" hidden="1" x14ac:dyDescent="0.25">
      <c r="A40" t="s">
        <v>163</v>
      </c>
      <c r="B40" t="s">
        <v>255</v>
      </c>
      <c r="C40">
        <v>21.01</v>
      </c>
      <c r="D40">
        <v>219</v>
      </c>
      <c r="E40">
        <v>5584</v>
      </c>
      <c r="F40" s="1">
        <f t="shared" si="1"/>
        <v>25.49771689497717</v>
      </c>
    </row>
    <row r="41" spans="1:6" hidden="1" x14ac:dyDescent="0.25">
      <c r="A41" s="60" t="s">
        <v>195</v>
      </c>
      <c r="B41" s="60" t="s">
        <v>255</v>
      </c>
      <c r="C41" s="60">
        <v>10.3</v>
      </c>
      <c r="D41" s="60">
        <v>51</v>
      </c>
      <c r="E41" s="60">
        <v>2295</v>
      </c>
      <c r="F41" s="61">
        <f t="shared" si="1"/>
        <v>45</v>
      </c>
    </row>
    <row r="42" spans="1:6" hidden="1" x14ac:dyDescent="0.25">
      <c r="A42" t="s">
        <v>208</v>
      </c>
      <c r="B42" t="s">
        <v>255</v>
      </c>
      <c r="C42">
        <v>19.920000000000002</v>
      </c>
      <c r="D42">
        <v>294</v>
      </c>
      <c r="E42">
        <v>10383</v>
      </c>
      <c r="F42" s="1">
        <f t="shared" si="1"/>
        <v>35.316326530612244</v>
      </c>
    </row>
    <row r="43" spans="1:6" hidden="1" x14ac:dyDescent="0.25">
      <c r="A43" t="s">
        <v>212</v>
      </c>
      <c r="B43" t="s">
        <v>255</v>
      </c>
      <c r="C43">
        <v>19.93</v>
      </c>
      <c r="D43">
        <v>299</v>
      </c>
      <c r="E43">
        <v>10374</v>
      </c>
      <c r="F43" s="1">
        <f t="shared" si="1"/>
        <v>34.695652173913047</v>
      </c>
    </row>
    <row r="44" spans="1:6" hidden="1" x14ac:dyDescent="0.25">
      <c r="A44" t="s">
        <v>228</v>
      </c>
      <c r="B44" t="s">
        <v>255</v>
      </c>
      <c r="C44">
        <v>16.100000000000001</v>
      </c>
      <c r="D44">
        <v>34</v>
      </c>
      <c r="E44">
        <v>940</v>
      </c>
      <c r="F44" s="1">
        <f t="shared" si="1"/>
        <v>27.647058823529413</v>
      </c>
    </row>
    <row r="45" spans="1:6" hidden="1" x14ac:dyDescent="0.25">
      <c r="A45" t="s">
        <v>218</v>
      </c>
      <c r="B45" t="s">
        <v>255</v>
      </c>
      <c r="C45">
        <v>18.559999999999999</v>
      </c>
      <c r="D45">
        <v>227</v>
      </c>
      <c r="E45">
        <v>6551</v>
      </c>
      <c r="F45" s="1">
        <f t="shared" si="1"/>
        <v>28.859030837004404</v>
      </c>
    </row>
    <row r="46" spans="1:6" hidden="1" x14ac:dyDescent="0.25">
      <c r="A46" t="s">
        <v>226</v>
      </c>
      <c r="B46" t="s">
        <v>255</v>
      </c>
      <c r="C46">
        <v>12.83</v>
      </c>
      <c r="D46">
        <v>135</v>
      </c>
      <c r="E46">
        <v>2749</v>
      </c>
      <c r="F46" s="1">
        <f t="shared" si="1"/>
        <v>20.362962962962964</v>
      </c>
    </row>
    <row r="47" spans="1:6" hidden="1" x14ac:dyDescent="0.25">
      <c r="A47" t="s">
        <v>235</v>
      </c>
      <c r="B47" t="s">
        <v>255</v>
      </c>
      <c r="C47">
        <v>8.26</v>
      </c>
      <c r="D47">
        <v>124</v>
      </c>
      <c r="E47">
        <v>1389</v>
      </c>
      <c r="F47" s="1">
        <f t="shared" si="1"/>
        <v>11.201612903225806</v>
      </c>
    </row>
    <row r="48" spans="1:6" hidden="1" x14ac:dyDescent="0.25">
      <c r="A48" t="s">
        <v>44</v>
      </c>
      <c r="B48" t="s">
        <v>44</v>
      </c>
      <c r="F48" s="1" t="e">
        <f t="shared" si="1"/>
        <v>#DIV/0!</v>
      </c>
    </row>
    <row r="49" spans="1:7" hidden="1" x14ac:dyDescent="0.25">
      <c r="A49" s="58" t="s">
        <v>18</v>
      </c>
      <c r="B49" t="s">
        <v>259</v>
      </c>
      <c r="C49" s="58">
        <v>14.37</v>
      </c>
      <c r="D49">
        <v>115</v>
      </c>
      <c r="E49">
        <v>2035</v>
      </c>
      <c r="F49" s="1">
        <f t="shared" si="1"/>
        <v>17.695652173913043</v>
      </c>
    </row>
    <row r="50" spans="1:7" hidden="1" x14ac:dyDescent="0.25">
      <c r="A50" s="58" t="s">
        <v>13</v>
      </c>
      <c r="B50" t="s">
        <v>259</v>
      </c>
      <c r="C50" s="58">
        <v>15.17</v>
      </c>
      <c r="D50">
        <v>156</v>
      </c>
      <c r="E50">
        <v>3683</v>
      </c>
      <c r="F50" s="1">
        <f t="shared" si="1"/>
        <v>23.608974358974358</v>
      </c>
    </row>
    <row r="51" spans="1:7" hidden="1" x14ac:dyDescent="0.25">
      <c r="A51" t="s">
        <v>20</v>
      </c>
      <c r="B51" t="s">
        <v>259</v>
      </c>
      <c r="C51">
        <v>13.38</v>
      </c>
      <c r="D51">
        <v>116</v>
      </c>
      <c r="E51">
        <v>1806</v>
      </c>
      <c r="F51" s="1">
        <f t="shared" si="1"/>
        <v>15.568965517241379</v>
      </c>
    </row>
    <row r="52" spans="1:7" hidden="1" x14ac:dyDescent="0.25">
      <c r="A52" t="s">
        <v>27</v>
      </c>
      <c r="B52" t="s">
        <v>259</v>
      </c>
      <c r="C52">
        <v>19.77</v>
      </c>
      <c r="D52">
        <v>327</v>
      </c>
      <c r="E52">
        <v>8982</v>
      </c>
      <c r="F52" s="1">
        <f t="shared" si="1"/>
        <v>27.467889908256879</v>
      </c>
    </row>
    <row r="53" spans="1:7" hidden="1" x14ac:dyDescent="0.25">
      <c r="A53" t="s">
        <v>34</v>
      </c>
      <c r="B53" t="s">
        <v>259</v>
      </c>
      <c r="C53">
        <v>17.43</v>
      </c>
      <c r="D53">
        <v>405</v>
      </c>
      <c r="E53">
        <v>8038</v>
      </c>
      <c r="F53" s="1">
        <f t="shared" si="1"/>
        <v>19.846913580246913</v>
      </c>
    </row>
    <row r="54" spans="1:7" hidden="1" x14ac:dyDescent="0.25">
      <c r="A54" t="s">
        <v>38</v>
      </c>
      <c r="B54" t="s">
        <v>259</v>
      </c>
      <c r="C54">
        <v>16.399999999999999</v>
      </c>
      <c r="D54">
        <v>136</v>
      </c>
      <c r="E54">
        <v>2783</v>
      </c>
      <c r="F54" s="1">
        <f t="shared" si="1"/>
        <v>20.463235294117649</v>
      </c>
    </row>
    <row r="55" spans="1:7" hidden="1" x14ac:dyDescent="0.25">
      <c r="A55" t="s">
        <v>50</v>
      </c>
      <c r="B55" t="s">
        <v>259</v>
      </c>
      <c r="C55">
        <v>20.67</v>
      </c>
      <c r="D55">
        <v>194</v>
      </c>
      <c r="E55">
        <v>5949</v>
      </c>
      <c r="F55" s="1">
        <f t="shared" si="1"/>
        <v>30.664948453608247</v>
      </c>
    </row>
    <row r="56" spans="1:7" hidden="1" x14ac:dyDescent="0.25">
      <c r="A56" t="s">
        <v>52</v>
      </c>
      <c r="B56" t="s">
        <v>259</v>
      </c>
      <c r="F56" s="1" t="e">
        <f t="shared" si="1"/>
        <v>#DIV/0!</v>
      </c>
    </row>
    <row r="57" spans="1:7" hidden="1" x14ac:dyDescent="0.25">
      <c r="A57" t="s">
        <v>54</v>
      </c>
      <c r="B57" t="s">
        <v>259</v>
      </c>
      <c r="C57">
        <v>19.399999999999999</v>
      </c>
      <c r="D57">
        <v>276</v>
      </c>
      <c r="E57">
        <v>7977</v>
      </c>
      <c r="F57" s="1">
        <f t="shared" si="1"/>
        <v>28.902173913043477</v>
      </c>
    </row>
    <row r="58" spans="1:7" hidden="1" x14ac:dyDescent="0.25">
      <c r="A58" t="s">
        <v>66</v>
      </c>
      <c r="B58" t="s">
        <v>259</v>
      </c>
      <c r="C58">
        <v>10.98</v>
      </c>
      <c r="D58">
        <v>68</v>
      </c>
      <c r="E58">
        <v>890</v>
      </c>
      <c r="F58" s="1">
        <f t="shared" si="1"/>
        <v>13.088235294117647</v>
      </c>
      <c r="G58">
        <f>890/4615</f>
        <v>0.19284940411700974</v>
      </c>
    </row>
    <row r="59" spans="1:7" hidden="1" x14ac:dyDescent="0.25">
      <c r="A59" t="s">
        <v>78</v>
      </c>
      <c r="B59" t="s">
        <v>259</v>
      </c>
      <c r="F59" s="1" t="e">
        <f t="shared" si="1"/>
        <v>#DIV/0!</v>
      </c>
    </row>
    <row r="60" spans="1:7" hidden="1" x14ac:dyDescent="0.25">
      <c r="A60" t="s">
        <v>94</v>
      </c>
      <c r="B60" t="s">
        <v>259</v>
      </c>
      <c r="C60">
        <v>17.600000000000001</v>
      </c>
      <c r="D60">
        <v>73</v>
      </c>
      <c r="E60">
        <v>1753</v>
      </c>
      <c r="F60" s="1">
        <f t="shared" si="1"/>
        <v>24.013698630136986</v>
      </c>
    </row>
    <row r="61" spans="1:7" hidden="1" x14ac:dyDescent="0.25">
      <c r="A61" t="s">
        <v>105</v>
      </c>
      <c r="B61" t="s">
        <v>259</v>
      </c>
      <c r="C61">
        <v>10.37</v>
      </c>
      <c r="D61">
        <v>70</v>
      </c>
      <c r="E61">
        <v>758</v>
      </c>
      <c r="F61" s="1">
        <f t="shared" si="1"/>
        <v>10.828571428571429</v>
      </c>
    </row>
    <row r="62" spans="1:7" hidden="1" x14ac:dyDescent="0.25">
      <c r="A62" t="s">
        <v>107</v>
      </c>
      <c r="B62" t="s">
        <v>259</v>
      </c>
      <c r="F62" s="1" t="e">
        <f t="shared" si="1"/>
        <v>#DIV/0!</v>
      </c>
    </row>
    <row r="63" spans="1:7" hidden="1" x14ac:dyDescent="0.25">
      <c r="A63" t="s">
        <v>103</v>
      </c>
      <c r="B63" t="s">
        <v>259</v>
      </c>
      <c r="F63" s="1" t="e">
        <f t="shared" si="1"/>
        <v>#DIV/0!</v>
      </c>
    </row>
    <row r="64" spans="1:7" hidden="1" x14ac:dyDescent="0.25">
      <c r="A64" t="s">
        <v>122</v>
      </c>
      <c r="B64" t="s">
        <v>259</v>
      </c>
      <c r="F64" s="1" t="e">
        <f t="shared" si="1"/>
        <v>#DIV/0!</v>
      </c>
    </row>
    <row r="65" spans="1:7" hidden="1" x14ac:dyDescent="0.25">
      <c r="A65" t="s">
        <v>92</v>
      </c>
      <c r="B65" t="s">
        <v>259</v>
      </c>
      <c r="F65" s="1" t="e">
        <f t="shared" si="1"/>
        <v>#DIV/0!</v>
      </c>
    </row>
    <row r="66" spans="1:7" hidden="1" x14ac:dyDescent="0.25">
      <c r="A66" t="s">
        <v>70</v>
      </c>
      <c r="B66" t="s">
        <v>259</v>
      </c>
      <c r="C66">
        <v>16.07</v>
      </c>
      <c r="D66">
        <v>59</v>
      </c>
      <c r="E66">
        <v>1563</v>
      </c>
      <c r="F66" s="1">
        <f t="shared" ref="F66:F123" si="2">E66/D66</f>
        <v>26.491525423728813</v>
      </c>
      <c r="G66">
        <f>1563/2385</f>
        <v>0.6553459119496855</v>
      </c>
    </row>
    <row r="67" spans="1:7" hidden="1" x14ac:dyDescent="0.25">
      <c r="A67" t="s">
        <v>124</v>
      </c>
      <c r="B67" t="s">
        <v>259</v>
      </c>
      <c r="C67">
        <v>15.09</v>
      </c>
      <c r="D67">
        <v>97</v>
      </c>
      <c r="E67">
        <v>2395</v>
      </c>
      <c r="F67" s="1">
        <f t="shared" si="2"/>
        <v>24.690721649484537</v>
      </c>
    </row>
    <row r="68" spans="1:7" hidden="1" x14ac:dyDescent="0.25">
      <c r="A68" t="s">
        <v>135</v>
      </c>
      <c r="B68" t="s">
        <v>259</v>
      </c>
      <c r="C68">
        <v>18.920000000000002</v>
      </c>
      <c r="D68">
        <v>214</v>
      </c>
      <c r="E68">
        <v>5072</v>
      </c>
      <c r="F68" s="1">
        <f t="shared" si="2"/>
        <v>23.700934579439252</v>
      </c>
    </row>
    <row r="69" spans="1:7" hidden="1" x14ac:dyDescent="0.25">
      <c r="A69" t="s">
        <v>129</v>
      </c>
      <c r="B69" t="s">
        <v>259</v>
      </c>
      <c r="F69" s="1" t="e">
        <f t="shared" si="2"/>
        <v>#DIV/0!</v>
      </c>
    </row>
    <row r="70" spans="1:7" hidden="1" x14ac:dyDescent="0.25">
      <c r="A70" t="s">
        <v>161</v>
      </c>
      <c r="B70" t="s">
        <v>259</v>
      </c>
      <c r="C70">
        <v>22.03</v>
      </c>
      <c r="D70">
        <v>380</v>
      </c>
      <c r="E70">
        <v>12168</v>
      </c>
      <c r="F70" s="1">
        <f t="shared" si="2"/>
        <v>32.021052631578947</v>
      </c>
    </row>
    <row r="71" spans="1:7" hidden="1" x14ac:dyDescent="0.25">
      <c r="A71" t="s">
        <v>189</v>
      </c>
      <c r="B71" t="s">
        <v>259</v>
      </c>
      <c r="C71">
        <v>12.11</v>
      </c>
      <c r="D71">
        <v>63</v>
      </c>
      <c r="E71">
        <v>592</v>
      </c>
      <c r="F71" s="1">
        <f t="shared" si="2"/>
        <v>9.3968253968253972</v>
      </c>
      <c r="G71">
        <f>592/1377</f>
        <v>0.429920116194626</v>
      </c>
    </row>
    <row r="72" spans="1:7" hidden="1" x14ac:dyDescent="0.25">
      <c r="A72" t="s">
        <v>197</v>
      </c>
      <c r="B72" t="s">
        <v>259</v>
      </c>
      <c r="C72">
        <v>7.73</v>
      </c>
      <c r="D72">
        <v>191</v>
      </c>
      <c r="E72">
        <v>2177</v>
      </c>
      <c r="F72" s="1">
        <f t="shared" si="2"/>
        <v>11.397905759162304</v>
      </c>
    </row>
    <row r="73" spans="1:7" hidden="1" x14ac:dyDescent="0.25">
      <c r="A73" t="s">
        <v>90</v>
      </c>
      <c r="B73" t="s">
        <v>259</v>
      </c>
      <c r="C73">
        <v>13.5</v>
      </c>
      <c r="D73">
        <v>52</v>
      </c>
      <c r="E73">
        <v>928</v>
      </c>
      <c r="F73" s="1">
        <f t="shared" si="2"/>
        <v>17.846153846153847</v>
      </c>
    </row>
    <row r="74" spans="1:7" hidden="1" x14ac:dyDescent="0.25">
      <c r="A74" t="s">
        <v>204</v>
      </c>
      <c r="B74" t="s">
        <v>259</v>
      </c>
      <c r="C74">
        <v>20.94</v>
      </c>
      <c r="D74">
        <v>574</v>
      </c>
      <c r="E74">
        <v>18289</v>
      </c>
      <c r="F74" s="1">
        <f t="shared" si="2"/>
        <v>31.862369337979093</v>
      </c>
    </row>
    <row r="75" spans="1:7" hidden="1" x14ac:dyDescent="0.25">
      <c r="A75" t="s">
        <v>216</v>
      </c>
      <c r="B75" t="s">
        <v>259</v>
      </c>
      <c r="C75">
        <v>13.53</v>
      </c>
      <c r="D75">
        <v>1288</v>
      </c>
      <c r="E75">
        <v>27812</v>
      </c>
      <c r="F75" s="1">
        <f t="shared" si="2"/>
        <v>21.593167701863354</v>
      </c>
    </row>
    <row r="76" spans="1:7" hidden="1" x14ac:dyDescent="0.25">
      <c r="A76" t="s">
        <v>238</v>
      </c>
      <c r="B76" t="s">
        <v>259</v>
      </c>
      <c r="C76">
        <v>14.1</v>
      </c>
      <c r="D76">
        <v>69</v>
      </c>
      <c r="E76">
        <v>1080</v>
      </c>
      <c r="F76" s="1">
        <f t="shared" si="2"/>
        <v>15.652173913043478</v>
      </c>
      <c r="G76">
        <f>1080/1652</f>
        <v>0.65375302663438262</v>
      </c>
    </row>
    <row r="77" spans="1:7" hidden="1" x14ac:dyDescent="0.25">
      <c r="A77" t="s">
        <v>16</v>
      </c>
      <c r="B77" t="s">
        <v>262</v>
      </c>
      <c r="C77">
        <v>17.07</v>
      </c>
      <c r="D77">
        <v>77</v>
      </c>
      <c r="E77">
        <v>2163</v>
      </c>
      <c r="F77" s="1">
        <f t="shared" si="2"/>
        <v>28.09090909090909</v>
      </c>
    </row>
    <row r="78" spans="1:7" hidden="1" x14ac:dyDescent="0.25">
      <c r="A78" t="s">
        <v>30</v>
      </c>
      <c r="B78" t="s">
        <v>262</v>
      </c>
      <c r="C78">
        <v>19.61</v>
      </c>
      <c r="D78">
        <v>225</v>
      </c>
      <c r="E78">
        <v>7356</v>
      </c>
      <c r="F78" s="1">
        <f t="shared" si="2"/>
        <v>32.693333333333335</v>
      </c>
    </row>
    <row r="79" spans="1:7" hidden="1" x14ac:dyDescent="0.25">
      <c r="A79" t="s">
        <v>32</v>
      </c>
      <c r="B79" t="s">
        <v>262</v>
      </c>
      <c r="C79">
        <v>21.13</v>
      </c>
      <c r="D79">
        <v>330</v>
      </c>
      <c r="E79">
        <v>9989</v>
      </c>
      <c r="F79" s="1">
        <f t="shared" si="2"/>
        <v>30.26969696969697</v>
      </c>
    </row>
    <row r="80" spans="1:7" hidden="1" x14ac:dyDescent="0.25">
      <c r="A80" t="s">
        <v>56</v>
      </c>
      <c r="B80" t="s">
        <v>262</v>
      </c>
      <c r="C80">
        <v>21.15</v>
      </c>
      <c r="D80">
        <v>135</v>
      </c>
      <c r="E80">
        <v>3352</v>
      </c>
      <c r="F80" s="1">
        <f t="shared" si="2"/>
        <v>24.829629629629629</v>
      </c>
    </row>
    <row r="81" spans="1:7" hidden="1" x14ac:dyDescent="0.25">
      <c r="A81" t="s">
        <v>58</v>
      </c>
      <c r="B81" t="s">
        <v>262</v>
      </c>
      <c r="C81">
        <v>17.23</v>
      </c>
      <c r="D81">
        <v>212</v>
      </c>
      <c r="E81">
        <v>6222</v>
      </c>
      <c r="F81" s="1">
        <f t="shared" si="2"/>
        <v>29.349056603773583</v>
      </c>
    </row>
    <row r="82" spans="1:7" hidden="1" x14ac:dyDescent="0.25">
      <c r="A82" t="s">
        <v>80</v>
      </c>
      <c r="B82" t="s">
        <v>262</v>
      </c>
      <c r="C82">
        <v>21.52</v>
      </c>
      <c r="D82">
        <v>123</v>
      </c>
      <c r="E82">
        <v>3327</v>
      </c>
      <c r="F82" s="1">
        <f t="shared" si="2"/>
        <v>27.048780487804876</v>
      </c>
    </row>
    <row r="83" spans="1:7" hidden="1" x14ac:dyDescent="0.25">
      <c r="A83" t="s">
        <v>101</v>
      </c>
      <c r="B83" t="s">
        <v>262</v>
      </c>
      <c r="C83">
        <v>18.600000000000001</v>
      </c>
      <c r="D83">
        <v>127</v>
      </c>
      <c r="E83">
        <v>3394</v>
      </c>
      <c r="F83" s="1">
        <f t="shared" si="2"/>
        <v>26.724409448818896</v>
      </c>
    </row>
    <row r="84" spans="1:7" hidden="1" x14ac:dyDescent="0.25">
      <c r="A84" t="s">
        <v>127</v>
      </c>
      <c r="B84" t="s">
        <v>262</v>
      </c>
      <c r="C84">
        <v>15.41</v>
      </c>
      <c r="D84">
        <v>84</v>
      </c>
      <c r="E84">
        <v>2203</v>
      </c>
      <c r="F84" s="1">
        <f t="shared" si="2"/>
        <v>26.226190476190474</v>
      </c>
    </row>
    <row r="85" spans="1:7" hidden="1" x14ac:dyDescent="0.25">
      <c r="A85" t="s">
        <v>141</v>
      </c>
      <c r="B85" t="s">
        <v>262</v>
      </c>
      <c r="C85">
        <v>9.2899999999999991</v>
      </c>
      <c r="D85">
        <v>27</v>
      </c>
      <c r="E85">
        <v>240</v>
      </c>
      <c r="F85" s="1">
        <f t="shared" si="2"/>
        <v>8.8888888888888893</v>
      </c>
      <c r="G85">
        <f>240/793</f>
        <v>0.3026481715006305</v>
      </c>
    </row>
    <row r="86" spans="1:7" hidden="1" x14ac:dyDescent="0.25">
      <c r="A86" t="s">
        <v>153</v>
      </c>
      <c r="B86" t="s">
        <v>262</v>
      </c>
      <c r="C86">
        <v>20.8</v>
      </c>
      <c r="D86">
        <v>117</v>
      </c>
      <c r="E86">
        <v>2917</v>
      </c>
      <c r="F86" s="1">
        <f t="shared" si="2"/>
        <v>24.931623931623932</v>
      </c>
    </row>
    <row r="87" spans="1:7" hidden="1" x14ac:dyDescent="0.25">
      <c r="A87" t="s">
        <v>191</v>
      </c>
      <c r="B87" t="s">
        <v>262</v>
      </c>
      <c r="C87">
        <v>16.670000000000002</v>
      </c>
      <c r="D87">
        <v>66</v>
      </c>
      <c r="E87">
        <v>2019</v>
      </c>
      <c r="F87" s="1">
        <f t="shared" si="2"/>
        <v>30.59090909090909</v>
      </c>
    </row>
    <row r="88" spans="1:7" hidden="1" x14ac:dyDescent="0.25">
      <c r="A88" t="s">
        <v>214</v>
      </c>
      <c r="B88" t="s">
        <v>262</v>
      </c>
      <c r="C88">
        <v>21.53</v>
      </c>
      <c r="D88">
        <v>547</v>
      </c>
      <c r="E88">
        <v>17312</v>
      </c>
      <c r="F88" s="1">
        <f t="shared" si="2"/>
        <v>31.648994515539304</v>
      </c>
    </row>
    <row r="89" spans="1:7" hidden="1" x14ac:dyDescent="0.25">
      <c r="A89" t="s">
        <v>206</v>
      </c>
      <c r="B89" t="s">
        <v>262</v>
      </c>
      <c r="C89">
        <v>19.3</v>
      </c>
      <c r="D89">
        <v>108</v>
      </c>
      <c r="E89">
        <v>2837</v>
      </c>
      <c r="F89" s="1">
        <f t="shared" si="2"/>
        <v>26.268518518518519</v>
      </c>
    </row>
    <row r="90" spans="1:7" hidden="1" x14ac:dyDescent="0.25">
      <c r="A90" t="s">
        <v>9</v>
      </c>
      <c r="B90" t="s">
        <v>278</v>
      </c>
      <c r="C90">
        <v>17.86</v>
      </c>
      <c r="D90">
        <v>152</v>
      </c>
      <c r="E90">
        <v>4641</v>
      </c>
      <c r="F90" s="1">
        <f t="shared" si="2"/>
        <v>30.532894736842106</v>
      </c>
    </row>
    <row r="91" spans="1:7" hidden="1" x14ac:dyDescent="0.25">
      <c r="A91" t="s">
        <v>15</v>
      </c>
      <c r="B91" t="s">
        <v>278</v>
      </c>
      <c r="C91">
        <v>15.17</v>
      </c>
      <c r="D91">
        <v>156</v>
      </c>
      <c r="E91">
        <v>3683</v>
      </c>
      <c r="F91" s="1">
        <f t="shared" si="2"/>
        <v>23.608974358974358</v>
      </c>
    </row>
    <row r="92" spans="1:7" hidden="1" x14ac:dyDescent="0.25">
      <c r="A92" t="s">
        <v>36</v>
      </c>
      <c r="B92" t="s">
        <v>278</v>
      </c>
      <c r="C92">
        <v>15.04</v>
      </c>
      <c r="D92">
        <v>70</v>
      </c>
      <c r="E92">
        <v>1237</v>
      </c>
      <c r="F92" s="1">
        <f t="shared" si="2"/>
        <v>17.671428571428571</v>
      </c>
    </row>
    <row r="93" spans="1:7" hidden="1" x14ac:dyDescent="0.25">
      <c r="A93" t="s">
        <v>29</v>
      </c>
      <c r="B93" t="s">
        <v>278</v>
      </c>
      <c r="C93">
        <v>16.18</v>
      </c>
      <c r="D93">
        <v>147</v>
      </c>
      <c r="E93">
        <v>3017</v>
      </c>
      <c r="F93" s="1">
        <f t="shared" si="2"/>
        <v>20.523809523809526</v>
      </c>
      <c r="G93">
        <f>3017/4409</f>
        <v>0.68428215014742577</v>
      </c>
    </row>
    <row r="94" spans="1:7" hidden="1" x14ac:dyDescent="0.25">
      <c r="A94" t="s">
        <v>40</v>
      </c>
      <c r="B94" t="s">
        <v>278</v>
      </c>
      <c r="C94">
        <v>16.399999999999999</v>
      </c>
      <c r="D94">
        <v>136</v>
      </c>
      <c r="E94">
        <v>2783</v>
      </c>
      <c r="F94" s="1">
        <f t="shared" si="2"/>
        <v>20.463235294117649</v>
      </c>
    </row>
    <row r="95" spans="1:7" hidden="1" x14ac:dyDescent="0.25">
      <c r="A95" t="s">
        <v>22</v>
      </c>
      <c r="B95" t="s">
        <v>278</v>
      </c>
      <c r="F95" s="1" t="e">
        <f t="shared" si="2"/>
        <v>#DIV/0!</v>
      </c>
    </row>
    <row r="96" spans="1:7" hidden="1" x14ac:dyDescent="0.25">
      <c r="A96" t="s">
        <v>25</v>
      </c>
      <c r="B96" t="s">
        <v>278</v>
      </c>
      <c r="F96" s="1" t="e">
        <f t="shared" si="2"/>
        <v>#DIV/0!</v>
      </c>
    </row>
    <row r="97" spans="1:7" hidden="1" x14ac:dyDescent="0.25">
      <c r="A97" t="s">
        <v>43</v>
      </c>
      <c r="B97" t="s">
        <v>278</v>
      </c>
      <c r="C97">
        <v>17.75</v>
      </c>
      <c r="D97">
        <v>153</v>
      </c>
      <c r="E97">
        <v>4653</v>
      </c>
      <c r="F97" s="1">
        <f t="shared" si="2"/>
        <v>30.411764705882351</v>
      </c>
    </row>
    <row r="98" spans="1:7" hidden="1" x14ac:dyDescent="0.25">
      <c r="A98" t="s">
        <v>60</v>
      </c>
      <c r="B98" t="s">
        <v>278</v>
      </c>
      <c r="C98">
        <v>13.88</v>
      </c>
      <c r="D98">
        <v>25</v>
      </c>
      <c r="E98">
        <v>388</v>
      </c>
      <c r="F98" s="1">
        <f t="shared" si="2"/>
        <v>15.52</v>
      </c>
      <c r="G98">
        <f>388/1329</f>
        <v>0.29194883370955604</v>
      </c>
    </row>
    <row r="99" spans="1:7" hidden="1" x14ac:dyDescent="0.25">
      <c r="A99" t="s">
        <v>62</v>
      </c>
      <c r="B99" t="s">
        <v>278</v>
      </c>
      <c r="C99">
        <v>8.18</v>
      </c>
      <c r="D99">
        <v>10</v>
      </c>
      <c r="E99">
        <v>132</v>
      </c>
      <c r="F99" s="1">
        <f t="shared" si="2"/>
        <v>13.2</v>
      </c>
      <c r="G99">
        <f>132/357</f>
        <v>0.36974789915966388</v>
      </c>
    </row>
    <row r="100" spans="1:7" hidden="1" x14ac:dyDescent="0.25">
      <c r="A100" t="s">
        <v>64</v>
      </c>
      <c r="B100" t="s">
        <v>278</v>
      </c>
      <c r="C100">
        <v>13.51</v>
      </c>
      <c r="D100">
        <v>56</v>
      </c>
      <c r="E100">
        <v>899</v>
      </c>
      <c r="F100" s="1">
        <f t="shared" si="2"/>
        <v>16.053571428571427</v>
      </c>
      <c r="G100">
        <f>899/2730</f>
        <v>0.3293040293040293</v>
      </c>
    </row>
    <row r="101" spans="1:7" hidden="1" x14ac:dyDescent="0.25">
      <c r="A101" t="s">
        <v>68</v>
      </c>
      <c r="B101" t="s">
        <v>278</v>
      </c>
      <c r="C101">
        <v>11.55</v>
      </c>
      <c r="D101">
        <v>58</v>
      </c>
      <c r="E101">
        <v>730</v>
      </c>
      <c r="F101" s="1">
        <f t="shared" si="2"/>
        <v>12.586206896551724</v>
      </c>
    </row>
    <row r="102" spans="1:7" hidden="1" x14ac:dyDescent="0.25">
      <c r="A102" t="s">
        <v>96</v>
      </c>
      <c r="B102" t="s">
        <v>278</v>
      </c>
      <c r="C102">
        <v>17.600000000000001</v>
      </c>
      <c r="D102">
        <v>73</v>
      </c>
      <c r="E102">
        <v>1753</v>
      </c>
      <c r="F102" s="1">
        <f t="shared" si="2"/>
        <v>24.013698630136986</v>
      </c>
    </row>
    <row r="103" spans="1:7" hidden="1" x14ac:dyDescent="0.25">
      <c r="A103" t="s">
        <v>109</v>
      </c>
      <c r="B103" t="s">
        <v>278</v>
      </c>
      <c r="F103" s="1" t="e">
        <f t="shared" si="2"/>
        <v>#DIV/0!</v>
      </c>
    </row>
    <row r="104" spans="1:7" hidden="1" x14ac:dyDescent="0.25">
      <c r="A104" t="s">
        <v>111</v>
      </c>
      <c r="B104" t="s">
        <v>278</v>
      </c>
      <c r="F104" s="1" t="e">
        <f t="shared" si="2"/>
        <v>#DIV/0!</v>
      </c>
    </row>
    <row r="105" spans="1:7" hidden="1" x14ac:dyDescent="0.25">
      <c r="A105" t="s">
        <v>76</v>
      </c>
      <c r="B105" t="s">
        <v>278</v>
      </c>
      <c r="C105">
        <v>17.47</v>
      </c>
      <c r="D105">
        <v>3875</v>
      </c>
      <c r="E105">
        <v>105539</v>
      </c>
      <c r="F105" s="1">
        <f t="shared" si="2"/>
        <v>27.235870967741935</v>
      </c>
    </row>
    <row r="106" spans="1:7" hidden="1" x14ac:dyDescent="0.25">
      <c r="A106" t="s">
        <v>117</v>
      </c>
      <c r="B106" t="s">
        <v>278</v>
      </c>
      <c r="C106">
        <v>12.88</v>
      </c>
      <c r="D106">
        <v>38</v>
      </c>
      <c r="E106">
        <v>768</v>
      </c>
      <c r="F106" s="1">
        <f t="shared" si="2"/>
        <v>20.210526315789473</v>
      </c>
    </row>
    <row r="107" spans="1:7" hidden="1" x14ac:dyDescent="0.25">
      <c r="A107" t="s">
        <v>118</v>
      </c>
      <c r="B107" t="s">
        <v>278</v>
      </c>
      <c r="F107" s="1" t="e">
        <f t="shared" si="2"/>
        <v>#DIV/0!</v>
      </c>
    </row>
    <row r="108" spans="1:7" hidden="1" x14ac:dyDescent="0.25">
      <c r="A108" t="s">
        <v>120</v>
      </c>
      <c r="B108" t="s">
        <v>278</v>
      </c>
      <c r="F108" s="1" t="e">
        <f t="shared" si="2"/>
        <v>#DIV/0!</v>
      </c>
    </row>
    <row r="109" spans="1:7" hidden="1" x14ac:dyDescent="0.25">
      <c r="A109" t="s">
        <v>97</v>
      </c>
      <c r="B109" t="s">
        <v>278</v>
      </c>
      <c r="F109" s="1" t="e">
        <f t="shared" si="2"/>
        <v>#DIV/0!</v>
      </c>
    </row>
    <row r="110" spans="1:7" hidden="1" x14ac:dyDescent="0.25">
      <c r="A110" t="s">
        <v>126</v>
      </c>
      <c r="B110" t="s">
        <v>278</v>
      </c>
      <c r="C110">
        <v>15.09</v>
      </c>
      <c r="D110">
        <v>97</v>
      </c>
      <c r="E110">
        <v>2395</v>
      </c>
      <c r="F110" s="1">
        <f t="shared" si="2"/>
        <v>24.690721649484537</v>
      </c>
    </row>
    <row r="111" spans="1:7" hidden="1" x14ac:dyDescent="0.25">
      <c r="A111" t="s">
        <v>137</v>
      </c>
      <c r="B111" t="s">
        <v>278</v>
      </c>
      <c r="C111">
        <v>14.96</v>
      </c>
      <c r="D111">
        <v>466</v>
      </c>
      <c r="E111">
        <v>11312</v>
      </c>
      <c r="F111" s="1">
        <f t="shared" si="2"/>
        <v>24.274678111587981</v>
      </c>
      <c r="G111">
        <f>11312/13047</f>
        <v>0.86701923813903581</v>
      </c>
    </row>
    <row r="112" spans="1:7" hidden="1" x14ac:dyDescent="0.25">
      <c r="A112" t="s">
        <v>159</v>
      </c>
      <c r="B112" t="s">
        <v>278</v>
      </c>
      <c r="C112">
        <v>17.61</v>
      </c>
      <c r="D112">
        <v>3442</v>
      </c>
      <c r="E112">
        <v>94643</v>
      </c>
      <c r="F112" s="1">
        <f t="shared" si="2"/>
        <v>27.496513654851832</v>
      </c>
    </row>
    <row r="113" spans="1:7" hidden="1" x14ac:dyDescent="0.25">
      <c r="A113" t="s">
        <v>72</v>
      </c>
      <c r="B113" t="s">
        <v>278</v>
      </c>
      <c r="C113">
        <v>16.07</v>
      </c>
      <c r="D113">
        <v>59</v>
      </c>
      <c r="E113">
        <v>1563</v>
      </c>
      <c r="F113" s="1">
        <f t="shared" si="2"/>
        <v>26.491525423728813</v>
      </c>
      <c r="G113">
        <f>1563/2385</f>
        <v>0.6553459119496855</v>
      </c>
    </row>
    <row r="114" spans="1:7" hidden="1" x14ac:dyDescent="0.25">
      <c r="A114" t="s">
        <v>199</v>
      </c>
      <c r="B114" t="s">
        <v>278</v>
      </c>
      <c r="C114">
        <v>9.76</v>
      </c>
      <c r="D114">
        <v>38</v>
      </c>
      <c r="E114">
        <v>611</v>
      </c>
      <c r="F114" s="1">
        <f t="shared" si="2"/>
        <v>16.078947368421051</v>
      </c>
    </row>
    <row r="115" spans="1:7" hidden="1" x14ac:dyDescent="0.25">
      <c r="A115" t="s">
        <v>99</v>
      </c>
      <c r="B115" t="s">
        <v>278</v>
      </c>
      <c r="C115">
        <v>13.21</v>
      </c>
      <c r="D115">
        <v>57</v>
      </c>
      <c r="E115">
        <v>974</v>
      </c>
      <c r="F115" s="1">
        <f t="shared" si="2"/>
        <v>17.087719298245613</v>
      </c>
    </row>
    <row r="116" spans="1:7" hidden="1" x14ac:dyDescent="0.25">
      <c r="A116" t="s">
        <v>203</v>
      </c>
      <c r="B116" t="s">
        <v>278</v>
      </c>
      <c r="C116">
        <v>18.88</v>
      </c>
      <c r="D116">
        <v>88</v>
      </c>
      <c r="E116">
        <v>2568</v>
      </c>
      <c r="F116" s="1">
        <f t="shared" si="2"/>
        <v>29.181818181818183</v>
      </c>
    </row>
    <row r="117" spans="1:7" hidden="1" x14ac:dyDescent="0.25">
      <c r="A117" t="s">
        <v>113</v>
      </c>
      <c r="B117" t="s">
        <v>278</v>
      </c>
      <c r="F117" s="1" t="e">
        <f t="shared" si="2"/>
        <v>#DIV/0!</v>
      </c>
    </row>
    <row r="118" spans="1:7" hidden="1" x14ac:dyDescent="0.25">
      <c r="A118" t="s">
        <v>74</v>
      </c>
      <c r="B118" t="s">
        <v>278</v>
      </c>
      <c r="C118">
        <v>16.07</v>
      </c>
      <c r="D118">
        <v>59</v>
      </c>
      <c r="E118">
        <v>1563</v>
      </c>
      <c r="F118" s="1">
        <f t="shared" si="2"/>
        <v>26.491525423728813</v>
      </c>
      <c r="G118">
        <f>1563/2385</f>
        <v>0.6553459119496855</v>
      </c>
    </row>
    <row r="119" spans="1:7" hidden="1" x14ac:dyDescent="0.25">
      <c r="A119" t="s">
        <v>240</v>
      </c>
      <c r="B119" t="s">
        <v>278</v>
      </c>
      <c r="C119">
        <v>14.12</v>
      </c>
      <c r="D119">
        <v>67</v>
      </c>
      <c r="E119">
        <v>1040</v>
      </c>
      <c r="F119" s="1">
        <f t="shared" si="2"/>
        <v>15.522388059701493</v>
      </c>
      <c r="G119">
        <f>1040/1612</f>
        <v>0.64516129032258063</v>
      </c>
    </row>
    <row r="120" spans="1:7" hidden="1" x14ac:dyDescent="0.25">
      <c r="A120" t="s">
        <v>10</v>
      </c>
      <c r="B120" t="s">
        <v>10</v>
      </c>
      <c r="F120" s="1" t="e">
        <f t="shared" si="2"/>
        <v>#DIV/0!</v>
      </c>
    </row>
    <row r="121" spans="1:7" hidden="1" x14ac:dyDescent="0.25">
      <c r="A121" t="s">
        <v>8</v>
      </c>
      <c r="B121" t="s">
        <v>8</v>
      </c>
      <c r="F121" s="1" t="e">
        <f t="shared" si="2"/>
        <v>#DIV/0!</v>
      </c>
    </row>
    <row r="122" spans="1:7" hidden="1" x14ac:dyDescent="0.25">
      <c r="A122" t="s">
        <v>237</v>
      </c>
      <c r="B122" t="s">
        <v>237</v>
      </c>
      <c r="F122" s="1" t="e">
        <f t="shared" si="2"/>
        <v>#DIV/0!</v>
      </c>
    </row>
    <row r="123" spans="1:7" hidden="1" x14ac:dyDescent="0.25">
      <c r="A123" t="s">
        <v>48</v>
      </c>
      <c r="B123" t="s">
        <v>281</v>
      </c>
      <c r="F123" s="1" t="e">
        <f t="shared" si="2"/>
        <v>#DIV/0!</v>
      </c>
    </row>
  </sheetData>
  <autoFilter ref="A1:F123">
    <filterColumn colId="0">
      <filters>
        <filter val="AA.LAHU"/>
      </filters>
    </filterColumn>
    <sortState ref="A2:F33">
      <sortCondition ref="A1:A123"/>
    </sortState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workbookViewId="0">
      <selection activeCell="E129" sqref="E129"/>
    </sheetView>
  </sheetViews>
  <sheetFormatPr defaultRowHeight="15" x14ac:dyDescent="0.25"/>
  <cols>
    <col min="3" max="6" width="9.140625" style="5"/>
  </cols>
  <sheetData>
    <row r="1" spans="1:6" x14ac:dyDescent="0.25">
      <c r="A1" t="s">
        <v>1102</v>
      </c>
      <c r="B1" t="s">
        <v>1</v>
      </c>
      <c r="C1" s="5" t="s">
        <v>1103</v>
      </c>
      <c r="D1" s="5" t="s">
        <v>1104</v>
      </c>
      <c r="E1" s="5" t="s">
        <v>1105</v>
      </c>
      <c r="F1" s="5" t="s">
        <v>1106</v>
      </c>
    </row>
    <row r="2" spans="1:6" x14ac:dyDescent="0.25">
      <c r="A2" t="s">
        <v>1182</v>
      </c>
      <c r="B2" t="s">
        <v>14</v>
      </c>
      <c r="C2" s="5">
        <v>4</v>
      </c>
      <c r="D2" s="5">
        <v>2</v>
      </c>
      <c r="E2" s="5">
        <v>0.5</v>
      </c>
      <c r="F2" s="5" t="s">
        <v>1109</v>
      </c>
    </row>
    <row r="3" spans="1:6" x14ac:dyDescent="0.25">
      <c r="A3" t="s">
        <v>1183</v>
      </c>
      <c r="B3" t="s">
        <v>1167</v>
      </c>
      <c r="C3" s="5">
        <v>3</v>
      </c>
      <c r="D3" s="5">
        <v>2</v>
      </c>
      <c r="E3" s="5">
        <v>0.67</v>
      </c>
      <c r="F3" s="5" t="s">
        <v>1127</v>
      </c>
    </row>
    <row r="4" spans="1:6" x14ac:dyDescent="0.25">
      <c r="A4" t="s">
        <v>1107</v>
      </c>
      <c r="B4" t="s">
        <v>1108</v>
      </c>
      <c r="C4" s="5">
        <v>52</v>
      </c>
      <c r="D4" s="5">
        <v>22</v>
      </c>
      <c r="E4" s="5">
        <v>0.42</v>
      </c>
      <c r="F4" s="5" t="s">
        <v>1109</v>
      </c>
    </row>
    <row r="5" spans="1:6" x14ac:dyDescent="0.25">
      <c r="A5" t="s">
        <v>41</v>
      </c>
      <c r="B5" t="s">
        <v>42</v>
      </c>
      <c r="C5" s="5">
        <v>334</v>
      </c>
      <c r="D5" s="5">
        <v>229</v>
      </c>
      <c r="E5" s="5">
        <v>0.69</v>
      </c>
      <c r="F5" s="5" t="s">
        <v>1127</v>
      </c>
    </row>
    <row r="6" spans="1:6" x14ac:dyDescent="0.25">
      <c r="A6" t="s">
        <v>1110</v>
      </c>
      <c r="B6" t="s">
        <v>1111</v>
      </c>
      <c r="C6" s="5">
        <v>10</v>
      </c>
      <c r="D6" s="5">
        <v>3</v>
      </c>
      <c r="E6" s="5">
        <v>0.3</v>
      </c>
      <c r="F6" s="5" t="s">
        <v>1109</v>
      </c>
    </row>
    <row r="7" spans="1:6" x14ac:dyDescent="0.25">
      <c r="A7" t="s">
        <v>1184</v>
      </c>
      <c r="B7" t="s">
        <v>1185</v>
      </c>
      <c r="C7" s="5">
        <v>1</v>
      </c>
      <c r="D7" s="5">
        <v>1</v>
      </c>
      <c r="E7" s="5">
        <v>1</v>
      </c>
      <c r="F7" s="5" t="s">
        <v>1127</v>
      </c>
    </row>
    <row r="8" spans="1:6" x14ac:dyDescent="0.25">
      <c r="A8" t="s">
        <v>1112</v>
      </c>
      <c r="B8" t="s">
        <v>1113</v>
      </c>
      <c r="C8" s="5">
        <v>3</v>
      </c>
      <c r="D8" s="5">
        <v>2</v>
      </c>
      <c r="E8" s="5">
        <v>0.67</v>
      </c>
      <c r="F8" s="5" t="s">
        <v>1127</v>
      </c>
    </row>
    <row r="9" spans="1:6" x14ac:dyDescent="0.25">
      <c r="A9" t="s">
        <v>1114</v>
      </c>
      <c r="B9" t="s">
        <v>1115</v>
      </c>
      <c r="C9" s="5">
        <v>8</v>
      </c>
      <c r="D9" s="5">
        <v>4</v>
      </c>
      <c r="E9" s="5">
        <v>0.5</v>
      </c>
      <c r="F9" s="5" t="s">
        <v>1109</v>
      </c>
    </row>
    <row r="10" spans="1:6" x14ac:dyDescent="0.25">
      <c r="A10" t="s">
        <v>82</v>
      </c>
      <c r="B10" t="s">
        <v>83</v>
      </c>
      <c r="C10" s="5">
        <v>130</v>
      </c>
      <c r="D10" s="5">
        <v>83</v>
      </c>
      <c r="E10" s="5">
        <v>0.64</v>
      </c>
      <c r="F10" s="5" t="s">
        <v>1127</v>
      </c>
    </row>
    <row r="11" spans="1:6" x14ac:dyDescent="0.25">
      <c r="A11" t="s">
        <v>1116</v>
      </c>
      <c r="B11" t="s">
        <v>1117</v>
      </c>
      <c r="C11" s="5">
        <v>4</v>
      </c>
      <c r="D11" s="5">
        <v>3</v>
      </c>
      <c r="E11" s="5">
        <v>0.75</v>
      </c>
      <c r="F11" s="5" t="s">
        <v>1127</v>
      </c>
    </row>
    <row r="12" spans="1:6" x14ac:dyDescent="0.25">
      <c r="A12" t="s">
        <v>115</v>
      </c>
      <c r="B12" t="s">
        <v>116</v>
      </c>
      <c r="C12" s="5">
        <v>360</v>
      </c>
      <c r="D12" s="5">
        <v>271</v>
      </c>
      <c r="E12" s="5">
        <v>0.75</v>
      </c>
      <c r="F12" s="5" t="s">
        <v>1127</v>
      </c>
    </row>
    <row r="13" spans="1:6" x14ac:dyDescent="0.25">
      <c r="A13" t="s">
        <v>1118</v>
      </c>
      <c r="B13" t="s">
        <v>1119</v>
      </c>
      <c r="C13" s="5">
        <v>1</v>
      </c>
      <c r="D13" s="5">
        <v>0</v>
      </c>
      <c r="E13" s="5">
        <v>0</v>
      </c>
      <c r="F13" s="5" t="s">
        <v>1109</v>
      </c>
    </row>
    <row r="14" spans="1:6" x14ac:dyDescent="0.25">
      <c r="A14" t="s">
        <v>1120</v>
      </c>
      <c r="B14" t="s">
        <v>125</v>
      </c>
      <c r="C14" s="5">
        <v>7</v>
      </c>
      <c r="D14" s="5">
        <v>1</v>
      </c>
      <c r="E14" s="5">
        <v>0.14000000000000001</v>
      </c>
      <c r="F14" s="5" t="s">
        <v>1109</v>
      </c>
    </row>
    <row r="15" spans="1:6" x14ac:dyDescent="0.25">
      <c r="A15" t="s">
        <v>1121</v>
      </c>
      <c r="B15" t="s">
        <v>1122</v>
      </c>
      <c r="C15" s="5">
        <v>70</v>
      </c>
      <c r="D15" s="5">
        <v>38</v>
      </c>
      <c r="E15" s="5">
        <v>0.54</v>
      </c>
      <c r="F15" s="5" t="s">
        <v>1109</v>
      </c>
    </row>
    <row r="16" spans="1:6" x14ac:dyDescent="0.25">
      <c r="A16" t="s">
        <v>1123</v>
      </c>
      <c r="B16" t="s">
        <v>1124</v>
      </c>
      <c r="C16" s="5">
        <v>13</v>
      </c>
      <c r="D16" s="5">
        <v>4</v>
      </c>
      <c r="E16" s="5">
        <v>0.31</v>
      </c>
      <c r="F16" s="5" t="s">
        <v>1109</v>
      </c>
    </row>
    <row r="17" spans="1:6" x14ac:dyDescent="0.25">
      <c r="A17" t="s">
        <v>1125</v>
      </c>
      <c r="B17" t="s">
        <v>1126</v>
      </c>
      <c r="C17" s="5">
        <v>190</v>
      </c>
      <c r="D17" s="5">
        <v>84</v>
      </c>
      <c r="E17" s="5">
        <v>0.44</v>
      </c>
      <c r="F17" s="5" t="s">
        <v>1109</v>
      </c>
    </row>
    <row r="18" spans="1:6" x14ac:dyDescent="0.25">
      <c r="A18" t="s">
        <v>151</v>
      </c>
      <c r="B18" t="s">
        <v>152</v>
      </c>
      <c r="C18" s="5">
        <v>151</v>
      </c>
      <c r="D18" s="5">
        <v>94</v>
      </c>
      <c r="E18" s="5">
        <v>0.62</v>
      </c>
      <c r="F18" s="5" t="s">
        <v>1127</v>
      </c>
    </row>
    <row r="19" spans="1:6" x14ac:dyDescent="0.25">
      <c r="A19" t="s">
        <v>143</v>
      </c>
      <c r="B19" t="s">
        <v>144</v>
      </c>
      <c r="C19" s="5">
        <v>479</v>
      </c>
      <c r="D19" s="5">
        <v>294</v>
      </c>
      <c r="E19" s="5">
        <v>0.61</v>
      </c>
      <c r="F19" s="5" t="s">
        <v>1127</v>
      </c>
    </row>
    <row r="20" spans="1:6" x14ac:dyDescent="0.25">
      <c r="A20" t="s">
        <v>145</v>
      </c>
      <c r="B20" t="s">
        <v>146</v>
      </c>
      <c r="C20" s="5">
        <v>565</v>
      </c>
      <c r="D20" s="5">
        <v>367</v>
      </c>
      <c r="E20" s="5">
        <v>0.65</v>
      </c>
      <c r="F20" s="5" t="s">
        <v>1127</v>
      </c>
    </row>
    <row r="21" spans="1:6" x14ac:dyDescent="0.25">
      <c r="A21" t="s">
        <v>147</v>
      </c>
      <c r="B21" t="s">
        <v>148</v>
      </c>
      <c r="C21" s="5">
        <v>1821</v>
      </c>
      <c r="D21" s="5">
        <v>1099</v>
      </c>
      <c r="E21" s="5">
        <v>0.6</v>
      </c>
      <c r="F21" s="5" t="s">
        <v>1127</v>
      </c>
    </row>
    <row r="22" spans="1:6" x14ac:dyDescent="0.25">
      <c r="A22" t="s">
        <v>149</v>
      </c>
      <c r="B22" t="s">
        <v>150</v>
      </c>
      <c r="C22" s="5">
        <v>1602</v>
      </c>
      <c r="D22" s="5">
        <v>1011</v>
      </c>
      <c r="E22" s="5">
        <v>0.63</v>
      </c>
      <c r="F22" s="5" t="s">
        <v>1127</v>
      </c>
    </row>
    <row r="23" spans="1:6" x14ac:dyDescent="0.25">
      <c r="A23" t="s">
        <v>155</v>
      </c>
      <c r="B23" t="s">
        <v>156</v>
      </c>
      <c r="C23" s="5">
        <v>184</v>
      </c>
      <c r="D23" s="5">
        <v>87</v>
      </c>
      <c r="E23" s="5">
        <v>0.47</v>
      </c>
      <c r="F23" s="5" t="s">
        <v>1109</v>
      </c>
    </row>
    <row r="24" spans="1:6" x14ac:dyDescent="0.25">
      <c r="A24" t="s">
        <v>1186</v>
      </c>
      <c r="B24" t="s">
        <v>1187</v>
      </c>
      <c r="C24" s="5">
        <v>1</v>
      </c>
      <c r="D24" s="5">
        <v>0</v>
      </c>
      <c r="E24" s="5">
        <v>0</v>
      </c>
      <c r="F24" s="5" t="s">
        <v>1109</v>
      </c>
    </row>
    <row r="25" spans="1:6" x14ac:dyDescent="0.25">
      <c r="A25" t="s">
        <v>167</v>
      </c>
      <c r="B25" t="s">
        <v>168</v>
      </c>
      <c r="C25" s="5">
        <v>89</v>
      </c>
      <c r="D25" s="5">
        <v>73</v>
      </c>
      <c r="E25" s="5">
        <v>0.82</v>
      </c>
      <c r="F25" s="5" t="s">
        <v>1127</v>
      </c>
    </row>
    <row r="26" spans="1:6" x14ac:dyDescent="0.25">
      <c r="A26" t="s">
        <v>173</v>
      </c>
      <c r="B26" t="s">
        <v>174</v>
      </c>
      <c r="C26" s="5">
        <v>195</v>
      </c>
      <c r="D26" s="5">
        <v>181</v>
      </c>
      <c r="E26" s="5">
        <v>0.93</v>
      </c>
      <c r="F26" s="5" t="s">
        <v>1127</v>
      </c>
    </row>
    <row r="27" spans="1:6" x14ac:dyDescent="0.25">
      <c r="A27" t="s">
        <v>177</v>
      </c>
      <c r="B27" t="s">
        <v>178</v>
      </c>
      <c r="C27" s="5">
        <v>109</v>
      </c>
      <c r="D27" s="5">
        <v>80</v>
      </c>
      <c r="E27" s="5">
        <v>0.73</v>
      </c>
      <c r="F27" s="5" t="s">
        <v>1127</v>
      </c>
    </row>
    <row r="28" spans="1:6" x14ac:dyDescent="0.25">
      <c r="A28" t="s">
        <v>179</v>
      </c>
      <c r="B28" t="s">
        <v>180</v>
      </c>
      <c r="C28" s="5">
        <v>145</v>
      </c>
      <c r="D28" s="5">
        <v>111</v>
      </c>
      <c r="E28" s="5">
        <v>0.77</v>
      </c>
      <c r="F28" s="5" t="s">
        <v>1127</v>
      </c>
    </row>
    <row r="29" spans="1:6" x14ac:dyDescent="0.25">
      <c r="A29" t="s">
        <v>185</v>
      </c>
      <c r="B29" t="s">
        <v>186</v>
      </c>
      <c r="C29" s="5">
        <v>754</v>
      </c>
      <c r="D29" s="5">
        <v>603</v>
      </c>
      <c r="E29" s="5">
        <v>0.8</v>
      </c>
      <c r="F29" s="5" t="s">
        <v>1127</v>
      </c>
    </row>
    <row r="30" spans="1:6" x14ac:dyDescent="0.25">
      <c r="A30" t="s">
        <v>183</v>
      </c>
      <c r="B30" t="s">
        <v>184</v>
      </c>
      <c r="C30" s="5">
        <v>192</v>
      </c>
      <c r="D30" s="5">
        <v>159</v>
      </c>
      <c r="E30" s="5">
        <v>0.83</v>
      </c>
      <c r="F30" s="5" t="s">
        <v>1127</v>
      </c>
    </row>
    <row r="31" spans="1:6" x14ac:dyDescent="0.25">
      <c r="A31" t="s">
        <v>187</v>
      </c>
      <c r="B31" t="s">
        <v>188</v>
      </c>
      <c r="C31" s="5">
        <v>484</v>
      </c>
      <c r="D31" s="5">
        <v>381</v>
      </c>
      <c r="E31" s="5">
        <v>0.79</v>
      </c>
      <c r="F31" s="5" t="s">
        <v>1127</v>
      </c>
    </row>
    <row r="32" spans="1:6" x14ac:dyDescent="0.25">
      <c r="A32" t="s">
        <v>1128</v>
      </c>
      <c r="B32" t="s">
        <v>1129</v>
      </c>
      <c r="C32" s="5">
        <v>3</v>
      </c>
      <c r="D32" s="5">
        <v>2</v>
      </c>
      <c r="E32" s="5">
        <v>0.67</v>
      </c>
      <c r="F32" s="5" t="s">
        <v>1127</v>
      </c>
    </row>
    <row r="33" spans="1:6" x14ac:dyDescent="0.25">
      <c r="A33" t="s">
        <v>165</v>
      </c>
      <c r="B33" t="s">
        <v>166</v>
      </c>
      <c r="C33" s="5">
        <v>55</v>
      </c>
      <c r="D33" s="5">
        <v>37</v>
      </c>
      <c r="E33" s="5">
        <v>0.67</v>
      </c>
      <c r="F33" s="5" t="s">
        <v>1127</v>
      </c>
    </row>
    <row r="34" spans="1:6" x14ac:dyDescent="0.25">
      <c r="A34" t="s">
        <v>193</v>
      </c>
      <c r="B34" t="s">
        <v>194</v>
      </c>
      <c r="C34" s="5">
        <v>398</v>
      </c>
      <c r="D34" s="5">
        <v>247</v>
      </c>
      <c r="E34" s="5">
        <v>0.62</v>
      </c>
      <c r="F34" s="5" t="s">
        <v>1127</v>
      </c>
    </row>
    <row r="35" spans="1:6" x14ac:dyDescent="0.25">
      <c r="A35" t="s">
        <v>1130</v>
      </c>
      <c r="B35" t="s">
        <v>1131</v>
      </c>
      <c r="C35" s="5">
        <v>23</v>
      </c>
      <c r="D35" s="5">
        <v>20</v>
      </c>
      <c r="E35" s="5">
        <v>0.87</v>
      </c>
      <c r="F35" s="5" t="s">
        <v>1127</v>
      </c>
    </row>
    <row r="36" spans="1:6" x14ac:dyDescent="0.25">
      <c r="A36" t="s">
        <v>201</v>
      </c>
      <c r="B36" t="s">
        <v>202</v>
      </c>
      <c r="C36" s="5">
        <v>304</v>
      </c>
      <c r="D36" s="5">
        <v>174</v>
      </c>
      <c r="E36" s="5">
        <v>0.56999999999999995</v>
      </c>
      <c r="F36" s="5" t="s">
        <v>1109</v>
      </c>
    </row>
    <row r="37" spans="1:6" x14ac:dyDescent="0.25">
      <c r="A37" t="s">
        <v>210</v>
      </c>
      <c r="B37" t="s">
        <v>211</v>
      </c>
      <c r="C37" s="5">
        <v>1289</v>
      </c>
      <c r="D37" s="5">
        <v>771</v>
      </c>
      <c r="E37" s="5">
        <v>0.6</v>
      </c>
      <c r="F37" s="5" t="s">
        <v>1109</v>
      </c>
    </row>
    <row r="38" spans="1:6" x14ac:dyDescent="0.25">
      <c r="A38" t="s">
        <v>1132</v>
      </c>
      <c r="B38" t="s">
        <v>1133</v>
      </c>
      <c r="C38" s="5">
        <v>13</v>
      </c>
      <c r="D38" s="5">
        <v>4</v>
      </c>
      <c r="E38" s="5">
        <v>0.31</v>
      </c>
      <c r="F38" s="5" t="s">
        <v>1109</v>
      </c>
    </row>
    <row r="39" spans="1:6" x14ac:dyDescent="0.25">
      <c r="A39" t="s">
        <v>224</v>
      </c>
      <c r="B39" t="s">
        <v>225</v>
      </c>
      <c r="C39" s="5">
        <v>387</v>
      </c>
      <c r="D39" s="5">
        <v>204</v>
      </c>
      <c r="E39" s="5">
        <v>0.53</v>
      </c>
      <c r="F39" s="5" t="s">
        <v>1109</v>
      </c>
    </row>
    <row r="40" spans="1:6" x14ac:dyDescent="0.25">
      <c r="A40" t="s">
        <v>1134</v>
      </c>
      <c r="B40" t="s">
        <v>1135</v>
      </c>
      <c r="C40" s="5">
        <v>102</v>
      </c>
      <c r="D40" s="5">
        <v>44</v>
      </c>
      <c r="E40" s="5">
        <v>0.43</v>
      </c>
      <c r="F40" s="5" t="s">
        <v>1109</v>
      </c>
    </row>
    <row r="41" spans="1:6" x14ac:dyDescent="0.25">
      <c r="A41" t="s">
        <v>220</v>
      </c>
      <c r="B41" t="s">
        <v>221</v>
      </c>
      <c r="C41" s="5">
        <v>421</v>
      </c>
      <c r="D41" s="5">
        <v>236</v>
      </c>
      <c r="E41" s="5">
        <v>0.56000000000000005</v>
      </c>
      <c r="F41" s="5" t="s">
        <v>1109</v>
      </c>
    </row>
    <row r="42" spans="1:6" x14ac:dyDescent="0.25">
      <c r="A42" t="s">
        <v>231</v>
      </c>
      <c r="B42" t="s">
        <v>232</v>
      </c>
      <c r="C42" s="5">
        <v>61</v>
      </c>
      <c r="D42" s="5">
        <v>55</v>
      </c>
      <c r="E42" s="5">
        <v>0.9</v>
      </c>
      <c r="F42" s="5" t="s">
        <v>1127</v>
      </c>
    </row>
    <row r="43" spans="1:6" x14ac:dyDescent="0.25">
      <c r="A43" t="s">
        <v>1188</v>
      </c>
      <c r="B43" t="s">
        <v>1189</v>
      </c>
      <c r="C43" s="5">
        <v>1</v>
      </c>
      <c r="D43" s="5">
        <v>1</v>
      </c>
      <c r="E43" s="5">
        <v>1</v>
      </c>
      <c r="F43" s="5" t="s">
        <v>1127</v>
      </c>
    </row>
    <row r="44" spans="1:6" x14ac:dyDescent="0.25">
      <c r="A44" t="s">
        <v>1136</v>
      </c>
      <c r="B44" t="s">
        <v>1137</v>
      </c>
      <c r="C44" s="5">
        <v>26</v>
      </c>
      <c r="D44" s="5">
        <v>6</v>
      </c>
      <c r="E44" s="5">
        <v>0.23</v>
      </c>
      <c r="F44" s="5" t="s">
        <v>1109</v>
      </c>
    </row>
    <row r="45" spans="1:6" x14ac:dyDescent="0.25">
      <c r="A45" t="s">
        <v>1138</v>
      </c>
      <c r="B45" t="s">
        <v>1139</v>
      </c>
      <c r="C45" s="5">
        <v>1</v>
      </c>
      <c r="D45" s="5">
        <v>0</v>
      </c>
      <c r="E45" s="5">
        <v>0</v>
      </c>
      <c r="F45" s="5" t="s">
        <v>1109</v>
      </c>
    </row>
    <row r="46" spans="1:6" x14ac:dyDescent="0.25">
      <c r="A46" t="s">
        <v>222</v>
      </c>
      <c r="B46" t="s">
        <v>223</v>
      </c>
      <c r="C46" s="5">
        <v>446</v>
      </c>
      <c r="D46" s="5">
        <v>304</v>
      </c>
      <c r="E46" s="5">
        <v>0.68</v>
      </c>
      <c r="F46" s="5" t="s">
        <v>1127</v>
      </c>
    </row>
    <row r="47" spans="1:6" x14ac:dyDescent="0.25">
      <c r="A47" t="s">
        <v>1190</v>
      </c>
      <c r="B47" t="s">
        <v>1191</v>
      </c>
      <c r="C47" s="5">
        <v>1</v>
      </c>
      <c r="D47" s="5">
        <v>0</v>
      </c>
      <c r="E47" s="5">
        <v>0</v>
      </c>
      <c r="F47" s="5" t="s">
        <v>1109</v>
      </c>
    </row>
    <row r="48" spans="1:6" x14ac:dyDescent="0.25">
      <c r="A48" t="s">
        <v>88</v>
      </c>
      <c r="B48" t="s">
        <v>89</v>
      </c>
      <c r="C48" s="5">
        <v>308</v>
      </c>
      <c r="D48" s="5">
        <v>202</v>
      </c>
      <c r="E48" s="5">
        <v>0.66</v>
      </c>
      <c r="F48" s="5" t="s">
        <v>1127</v>
      </c>
    </row>
    <row r="49" spans="1:6" x14ac:dyDescent="0.25">
      <c r="A49" t="s">
        <v>131</v>
      </c>
      <c r="B49" t="s">
        <v>132</v>
      </c>
      <c r="C49" s="5">
        <v>126</v>
      </c>
      <c r="D49" s="5">
        <v>110</v>
      </c>
      <c r="E49" s="5">
        <v>0.87</v>
      </c>
      <c r="F49" s="5" t="s">
        <v>1127</v>
      </c>
    </row>
    <row r="50" spans="1:6" x14ac:dyDescent="0.25">
      <c r="A50" t="s">
        <v>139</v>
      </c>
      <c r="B50" t="s">
        <v>140</v>
      </c>
      <c r="C50" s="5">
        <v>428</v>
      </c>
      <c r="D50" s="5">
        <v>277</v>
      </c>
      <c r="E50" s="5">
        <v>0.65</v>
      </c>
      <c r="F50" s="5" t="s">
        <v>1127</v>
      </c>
    </row>
    <row r="51" spans="1:6" x14ac:dyDescent="0.25">
      <c r="A51" t="s">
        <v>133</v>
      </c>
      <c r="B51" t="s">
        <v>134</v>
      </c>
      <c r="C51" s="5">
        <v>564</v>
      </c>
      <c r="D51" s="5">
        <v>401</v>
      </c>
      <c r="E51" s="5">
        <v>0.71</v>
      </c>
      <c r="F51" s="5" t="s">
        <v>1127</v>
      </c>
    </row>
    <row r="52" spans="1:6" x14ac:dyDescent="0.25">
      <c r="A52" t="s">
        <v>157</v>
      </c>
      <c r="B52" t="s">
        <v>158</v>
      </c>
      <c r="C52" s="5">
        <v>137</v>
      </c>
      <c r="D52" s="5">
        <v>99</v>
      </c>
      <c r="E52" s="5">
        <v>0.72</v>
      </c>
      <c r="F52" s="5" t="s">
        <v>1127</v>
      </c>
    </row>
    <row r="53" spans="1:6" x14ac:dyDescent="0.25">
      <c r="A53" t="s">
        <v>163</v>
      </c>
      <c r="B53" t="s">
        <v>164</v>
      </c>
      <c r="C53" s="5">
        <v>682</v>
      </c>
      <c r="D53" s="5">
        <v>455</v>
      </c>
      <c r="E53" s="5">
        <v>0.67</v>
      </c>
      <c r="F53" s="5" t="s">
        <v>1127</v>
      </c>
    </row>
    <row r="54" spans="1:6" x14ac:dyDescent="0.25">
      <c r="A54" t="s">
        <v>195</v>
      </c>
      <c r="B54" t="s">
        <v>196</v>
      </c>
      <c r="C54" s="5">
        <v>103</v>
      </c>
      <c r="D54" s="5">
        <v>81</v>
      </c>
      <c r="E54" s="5">
        <v>0.79</v>
      </c>
      <c r="F54" s="5" t="s">
        <v>1127</v>
      </c>
    </row>
    <row r="55" spans="1:6" x14ac:dyDescent="0.25">
      <c r="A55" t="s">
        <v>208</v>
      </c>
      <c r="B55" t="s">
        <v>209</v>
      </c>
      <c r="C55" s="5">
        <v>211</v>
      </c>
      <c r="D55" s="5">
        <v>135</v>
      </c>
      <c r="E55" s="5">
        <v>0.64</v>
      </c>
      <c r="F55" s="5" t="s">
        <v>1127</v>
      </c>
    </row>
    <row r="56" spans="1:6" x14ac:dyDescent="0.25">
      <c r="A56" t="s">
        <v>212</v>
      </c>
      <c r="B56" t="s">
        <v>213</v>
      </c>
      <c r="C56" s="5">
        <v>871</v>
      </c>
      <c r="D56" s="5">
        <v>630</v>
      </c>
      <c r="E56" s="5">
        <v>0.72</v>
      </c>
      <c r="F56" s="5" t="s">
        <v>1127</v>
      </c>
    </row>
    <row r="57" spans="1:6" x14ac:dyDescent="0.25">
      <c r="A57" t="s">
        <v>228</v>
      </c>
      <c r="B57" t="s">
        <v>229</v>
      </c>
      <c r="C57" s="5">
        <v>185</v>
      </c>
      <c r="D57" s="5">
        <v>123</v>
      </c>
      <c r="E57" s="5">
        <v>0.66</v>
      </c>
      <c r="F57" s="5" t="s">
        <v>1127</v>
      </c>
    </row>
    <row r="58" spans="1:6" x14ac:dyDescent="0.25">
      <c r="A58" t="s">
        <v>218</v>
      </c>
      <c r="B58" t="s">
        <v>219</v>
      </c>
      <c r="C58" s="5">
        <v>0</v>
      </c>
      <c r="D58" s="5">
        <v>1</v>
      </c>
      <c r="E58" s="5">
        <v>0</v>
      </c>
      <c r="F58" s="5" t="s">
        <v>1109</v>
      </c>
    </row>
    <row r="59" spans="1:6" x14ac:dyDescent="0.25">
      <c r="A59" t="s">
        <v>226</v>
      </c>
      <c r="B59" t="s">
        <v>227</v>
      </c>
      <c r="C59" s="5">
        <v>170</v>
      </c>
      <c r="D59" s="5">
        <v>140</v>
      </c>
      <c r="E59" s="5">
        <v>0.82</v>
      </c>
      <c r="F59" s="5" t="s">
        <v>1127</v>
      </c>
    </row>
    <row r="60" spans="1:6" x14ac:dyDescent="0.25">
      <c r="A60" t="s">
        <v>235</v>
      </c>
      <c r="B60" t="s">
        <v>236</v>
      </c>
      <c r="C60" s="5">
        <v>220</v>
      </c>
      <c r="D60" s="5">
        <v>158</v>
      </c>
      <c r="E60" s="5">
        <v>0.72</v>
      </c>
      <c r="F60" s="5" t="s">
        <v>1127</v>
      </c>
    </row>
    <row r="61" spans="1:6" x14ac:dyDescent="0.25">
      <c r="A61" t="s">
        <v>18</v>
      </c>
      <c r="B61" t="s">
        <v>19</v>
      </c>
      <c r="C61" s="5">
        <v>158</v>
      </c>
      <c r="D61" s="5">
        <v>141</v>
      </c>
      <c r="E61" s="5">
        <v>0.89</v>
      </c>
      <c r="F61" s="5" t="s">
        <v>1127</v>
      </c>
    </row>
    <row r="62" spans="1:6" x14ac:dyDescent="0.25">
      <c r="A62" t="s">
        <v>13</v>
      </c>
      <c r="B62" t="s">
        <v>14</v>
      </c>
      <c r="C62" s="5">
        <v>1007</v>
      </c>
      <c r="D62" s="5">
        <v>556</v>
      </c>
      <c r="E62" s="5">
        <v>0.55000000000000004</v>
      </c>
      <c r="F62" s="5" t="s">
        <v>1109</v>
      </c>
    </row>
    <row r="63" spans="1:6" x14ac:dyDescent="0.25">
      <c r="A63" t="s">
        <v>1140</v>
      </c>
      <c r="B63" t="s">
        <v>1141</v>
      </c>
      <c r="C63" s="5">
        <v>16</v>
      </c>
      <c r="D63" s="5">
        <v>6</v>
      </c>
      <c r="E63" s="5">
        <v>0.38</v>
      </c>
      <c r="F63" s="5" t="s">
        <v>1109</v>
      </c>
    </row>
    <row r="64" spans="1:6" x14ac:dyDescent="0.25">
      <c r="A64" t="s">
        <v>20</v>
      </c>
      <c r="B64" t="s">
        <v>21</v>
      </c>
      <c r="C64" s="5">
        <v>233</v>
      </c>
      <c r="D64" s="5">
        <v>159</v>
      </c>
      <c r="E64" s="5">
        <v>0.68</v>
      </c>
      <c r="F64" s="5" t="s">
        <v>1127</v>
      </c>
    </row>
    <row r="65" spans="1:6" x14ac:dyDescent="0.25">
      <c r="A65" t="s">
        <v>27</v>
      </c>
      <c r="B65" t="s">
        <v>28</v>
      </c>
      <c r="C65" s="5">
        <v>520</v>
      </c>
      <c r="D65" s="5">
        <v>291</v>
      </c>
      <c r="E65" s="5">
        <v>0.56000000000000005</v>
      </c>
      <c r="F65" s="5" t="s">
        <v>1109</v>
      </c>
    </row>
    <row r="66" spans="1:6" x14ac:dyDescent="0.25">
      <c r="A66" t="s">
        <v>34</v>
      </c>
      <c r="B66" t="s">
        <v>35</v>
      </c>
      <c r="C66" s="5">
        <v>0</v>
      </c>
      <c r="D66" s="5">
        <v>1</v>
      </c>
      <c r="E66" s="5">
        <v>0</v>
      </c>
      <c r="F66" s="5" t="s">
        <v>1109</v>
      </c>
    </row>
    <row r="67" spans="1:6" x14ac:dyDescent="0.25">
      <c r="A67" t="s">
        <v>38</v>
      </c>
      <c r="B67" t="s">
        <v>39</v>
      </c>
      <c r="C67" s="5">
        <v>495</v>
      </c>
      <c r="D67" s="5">
        <v>295</v>
      </c>
      <c r="E67" s="5">
        <v>0.6</v>
      </c>
      <c r="F67" s="5" t="s">
        <v>1109</v>
      </c>
    </row>
    <row r="68" spans="1:6" x14ac:dyDescent="0.25">
      <c r="A68" t="s">
        <v>1192</v>
      </c>
      <c r="B68" t="s">
        <v>1193</v>
      </c>
      <c r="C68" s="5">
        <v>1</v>
      </c>
      <c r="D68" s="5">
        <v>0</v>
      </c>
      <c r="E68" s="5">
        <v>0</v>
      </c>
      <c r="F68" s="5" t="s">
        <v>1109</v>
      </c>
    </row>
    <row r="69" spans="1:6" x14ac:dyDescent="0.25">
      <c r="A69" t="s">
        <v>50</v>
      </c>
      <c r="B69" t="s">
        <v>51</v>
      </c>
      <c r="C69" s="5">
        <v>107</v>
      </c>
      <c r="D69" s="5">
        <v>64</v>
      </c>
      <c r="E69" s="5">
        <v>0.6</v>
      </c>
      <c r="F69" s="5" t="s">
        <v>1109</v>
      </c>
    </row>
    <row r="70" spans="1:6" x14ac:dyDescent="0.25">
      <c r="A70" t="s">
        <v>1142</v>
      </c>
      <c r="B70" t="s">
        <v>1143</v>
      </c>
      <c r="C70" s="5">
        <v>4</v>
      </c>
      <c r="D70" s="5">
        <v>3</v>
      </c>
      <c r="E70" s="5">
        <v>0.75</v>
      </c>
      <c r="F70" s="5" t="s">
        <v>1127</v>
      </c>
    </row>
    <row r="71" spans="1:6" x14ac:dyDescent="0.25">
      <c r="A71" t="s">
        <v>52</v>
      </c>
      <c r="B71" t="s">
        <v>53</v>
      </c>
      <c r="C71" s="5">
        <v>422</v>
      </c>
      <c r="D71" s="5">
        <v>182</v>
      </c>
      <c r="E71" s="5">
        <v>0.43</v>
      </c>
      <c r="F71" s="5" t="s">
        <v>1109</v>
      </c>
    </row>
    <row r="72" spans="1:6" x14ac:dyDescent="0.25">
      <c r="A72" t="s">
        <v>1144</v>
      </c>
      <c r="B72" t="s">
        <v>1145</v>
      </c>
      <c r="C72" s="5">
        <v>3</v>
      </c>
      <c r="D72" s="5">
        <v>2</v>
      </c>
      <c r="E72" s="5">
        <v>0.67</v>
      </c>
      <c r="F72" s="5" t="s">
        <v>1127</v>
      </c>
    </row>
    <row r="73" spans="1:6" x14ac:dyDescent="0.25">
      <c r="A73" t="s">
        <v>1146</v>
      </c>
      <c r="B73" t="s">
        <v>1147</v>
      </c>
      <c r="C73" s="5">
        <v>6</v>
      </c>
      <c r="D73" s="5">
        <v>3</v>
      </c>
      <c r="E73" s="5">
        <v>0.5</v>
      </c>
      <c r="F73" s="5" t="s">
        <v>1109</v>
      </c>
    </row>
    <row r="74" spans="1:6" x14ac:dyDescent="0.25">
      <c r="A74" t="s">
        <v>54</v>
      </c>
      <c r="B74" t="s">
        <v>55</v>
      </c>
      <c r="C74" s="5">
        <v>1955</v>
      </c>
      <c r="D74" s="5">
        <v>1170</v>
      </c>
      <c r="E74" s="5">
        <v>0.6</v>
      </c>
      <c r="F74" s="5" t="s">
        <v>1109</v>
      </c>
    </row>
    <row r="75" spans="1:6" x14ac:dyDescent="0.25">
      <c r="A75" t="s">
        <v>1194</v>
      </c>
      <c r="B75" t="s">
        <v>1195</v>
      </c>
      <c r="C75" s="5">
        <v>1</v>
      </c>
      <c r="D75" s="5">
        <v>1</v>
      </c>
      <c r="E75" s="5">
        <v>1</v>
      </c>
      <c r="F75" s="5" t="s">
        <v>1127</v>
      </c>
    </row>
    <row r="76" spans="1:6" x14ac:dyDescent="0.25">
      <c r="A76" t="s">
        <v>66</v>
      </c>
      <c r="B76" t="s">
        <v>67</v>
      </c>
      <c r="C76" s="5">
        <v>422</v>
      </c>
      <c r="D76" s="5">
        <v>250</v>
      </c>
      <c r="E76" s="5">
        <v>0.59</v>
      </c>
      <c r="F76" s="5" t="s">
        <v>1109</v>
      </c>
    </row>
    <row r="77" spans="1:6" x14ac:dyDescent="0.25">
      <c r="A77" t="s">
        <v>1148</v>
      </c>
      <c r="B77" t="s">
        <v>1149</v>
      </c>
      <c r="C77" s="5">
        <v>85</v>
      </c>
      <c r="D77" s="5">
        <v>34</v>
      </c>
      <c r="E77" s="5">
        <v>0.4</v>
      </c>
      <c r="F77" s="5" t="s">
        <v>1109</v>
      </c>
    </row>
    <row r="78" spans="1:6" x14ac:dyDescent="0.25">
      <c r="A78" t="s">
        <v>94</v>
      </c>
      <c r="B78" t="s">
        <v>95</v>
      </c>
      <c r="C78" s="5">
        <v>739</v>
      </c>
      <c r="D78" s="5">
        <v>492</v>
      </c>
      <c r="E78" s="5">
        <v>0.67</v>
      </c>
      <c r="F78" s="5" t="s">
        <v>1127</v>
      </c>
    </row>
    <row r="79" spans="1:6" x14ac:dyDescent="0.25">
      <c r="A79" t="s">
        <v>105</v>
      </c>
      <c r="B79" t="s">
        <v>106</v>
      </c>
      <c r="C79" s="5">
        <v>275</v>
      </c>
      <c r="D79" s="5">
        <v>266</v>
      </c>
      <c r="E79" s="5">
        <v>0.97</v>
      </c>
      <c r="F79" s="5" t="s">
        <v>1127</v>
      </c>
    </row>
    <row r="80" spans="1:6" x14ac:dyDescent="0.25">
      <c r="A80" t="s">
        <v>1150</v>
      </c>
      <c r="B80" t="s">
        <v>1151</v>
      </c>
      <c r="C80" s="5">
        <v>1</v>
      </c>
      <c r="D80" s="5">
        <v>0</v>
      </c>
      <c r="E80" s="5">
        <v>0</v>
      </c>
      <c r="F80" s="5" t="s">
        <v>1109</v>
      </c>
    </row>
    <row r="81" spans="1:6" x14ac:dyDescent="0.25">
      <c r="A81" t="s">
        <v>1152</v>
      </c>
      <c r="B81" t="s">
        <v>95</v>
      </c>
      <c r="C81" s="5">
        <v>20</v>
      </c>
      <c r="D81" s="5">
        <v>12</v>
      </c>
      <c r="E81" s="5">
        <v>0.6</v>
      </c>
      <c r="F81" s="5" t="s">
        <v>1109</v>
      </c>
    </row>
    <row r="82" spans="1:6" x14ac:dyDescent="0.25">
      <c r="A82" t="s">
        <v>92</v>
      </c>
      <c r="B82" t="s">
        <v>93</v>
      </c>
      <c r="C82" s="5">
        <v>58</v>
      </c>
      <c r="D82" s="5">
        <v>41</v>
      </c>
      <c r="E82" s="5">
        <v>0.71</v>
      </c>
      <c r="F82" s="5" t="s">
        <v>1127</v>
      </c>
    </row>
    <row r="83" spans="1:6" x14ac:dyDescent="0.25">
      <c r="A83" t="s">
        <v>124</v>
      </c>
      <c r="B83" t="s">
        <v>125</v>
      </c>
      <c r="C83" s="5">
        <v>583</v>
      </c>
      <c r="D83" s="5">
        <v>359</v>
      </c>
      <c r="E83" s="5">
        <v>0.62</v>
      </c>
      <c r="F83" s="5" t="s">
        <v>1127</v>
      </c>
    </row>
    <row r="84" spans="1:6" x14ac:dyDescent="0.25">
      <c r="A84" t="s">
        <v>1153</v>
      </c>
      <c r="B84" t="s">
        <v>1154</v>
      </c>
      <c r="C84" s="5">
        <v>1</v>
      </c>
      <c r="D84" s="5">
        <v>0</v>
      </c>
      <c r="E84" s="5">
        <v>0</v>
      </c>
      <c r="F84" s="5" t="s">
        <v>1109</v>
      </c>
    </row>
    <row r="85" spans="1:6" x14ac:dyDescent="0.25">
      <c r="A85" t="s">
        <v>135</v>
      </c>
      <c r="B85" t="s">
        <v>136</v>
      </c>
      <c r="C85" s="5">
        <v>903</v>
      </c>
      <c r="D85" s="5">
        <v>558</v>
      </c>
      <c r="E85" s="5">
        <v>0.62</v>
      </c>
      <c r="F85" s="5" t="s">
        <v>1127</v>
      </c>
    </row>
    <row r="86" spans="1:6" x14ac:dyDescent="0.25">
      <c r="A86" t="s">
        <v>1155</v>
      </c>
      <c r="B86" t="s">
        <v>1156</v>
      </c>
      <c r="C86" s="5">
        <v>1</v>
      </c>
      <c r="D86" s="5">
        <v>0</v>
      </c>
      <c r="E86" s="5">
        <v>0</v>
      </c>
      <c r="F86" s="5" t="s">
        <v>1109</v>
      </c>
    </row>
    <row r="87" spans="1:6" x14ac:dyDescent="0.25">
      <c r="A87" t="s">
        <v>129</v>
      </c>
      <c r="B87" t="s">
        <v>130</v>
      </c>
      <c r="C87" s="5">
        <v>64</v>
      </c>
      <c r="D87" s="5">
        <v>32</v>
      </c>
      <c r="E87" s="5">
        <v>0.5</v>
      </c>
      <c r="F87" s="5" t="s">
        <v>1109</v>
      </c>
    </row>
    <row r="88" spans="1:6" x14ac:dyDescent="0.25">
      <c r="A88" t="s">
        <v>1196</v>
      </c>
      <c r="B88" t="s">
        <v>1197</v>
      </c>
      <c r="C88" s="5">
        <v>1</v>
      </c>
      <c r="D88" s="5">
        <v>1</v>
      </c>
      <c r="E88" s="5">
        <v>1</v>
      </c>
      <c r="F88" s="5" t="s">
        <v>1127</v>
      </c>
    </row>
    <row r="89" spans="1:6" x14ac:dyDescent="0.25">
      <c r="A89" t="s">
        <v>1198</v>
      </c>
      <c r="B89" t="s">
        <v>1199</v>
      </c>
      <c r="C89" s="5">
        <v>1</v>
      </c>
      <c r="D89" s="5">
        <v>0</v>
      </c>
      <c r="E89" s="5">
        <v>0</v>
      </c>
      <c r="F89" s="5" t="s">
        <v>1109</v>
      </c>
    </row>
    <row r="90" spans="1:6" x14ac:dyDescent="0.25">
      <c r="A90" t="s">
        <v>1157</v>
      </c>
      <c r="B90" t="s">
        <v>1158</v>
      </c>
      <c r="C90" s="5">
        <v>24</v>
      </c>
      <c r="D90" s="5">
        <v>16</v>
      </c>
      <c r="E90" s="5">
        <v>0.67</v>
      </c>
      <c r="F90" s="5" t="s">
        <v>1127</v>
      </c>
    </row>
    <row r="91" spans="1:6" x14ac:dyDescent="0.25">
      <c r="A91" t="s">
        <v>1200</v>
      </c>
      <c r="B91" t="s">
        <v>1201</v>
      </c>
      <c r="C91" s="5">
        <v>1</v>
      </c>
      <c r="D91" s="5">
        <v>0</v>
      </c>
      <c r="E91" s="5">
        <v>0</v>
      </c>
      <c r="F91" s="5" t="s">
        <v>1109</v>
      </c>
    </row>
    <row r="92" spans="1:6" x14ac:dyDescent="0.25">
      <c r="A92" t="s">
        <v>161</v>
      </c>
      <c r="B92" t="s">
        <v>162</v>
      </c>
      <c r="C92" s="5">
        <v>0</v>
      </c>
      <c r="D92" s="5">
        <v>2</v>
      </c>
      <c r="E92" s="5">
        <v>0</v>
      </c>
      <c r="F92" s="5" t="s">
        <v>1109</v>
      </c>
    </row>
    <row r="93" spans="1:6" x14ac:dyDescent="0.25">
      <c r="A93" t="s">
        <v>1159</v>
      </c>
      <c r="B93" t="s">
        <v>1160</v>
      </c>
      <c r="C93" s="5">
        <v>29</v>
      </c>
      <c r="D93" s="5">
        <v>12</v>
      </c>
      <c r="E93" s="5">
        <v>0.41</v>
      </c>
      <c r="F93" s="5" t="s">
        <v>1109</v>
      </c>
    </row>
    <row r="94" spans="1:6" x14ac:dyDescent="0.25">
      <c r="A94" t="s">
        <v>189</v>
      </c>
      <c r="B94" t="s">
        <v>190</v>
      </c>
      <c r="C94" s="5">
        <v>4</v>
      </c>
      <c r="D94" s="5">
        <v>4</v>
      </c>
      <c r="E94" s="5">
        <v>1</v>
      </c>
      <c r="F94" s="5" t="s">
        <v>1127</v>
      </c>
    </row>
    <row r="95" spans="1:6" x14ac:dyDescent="0.25">
      <c r="A95" t="s">
        <v>197</v>
      </c>
      <c r="B95" t="s">
        <v>198</v>
      </c>
      <c r="C95" s="5">
        <v>764</v>
      </c>
      <c r="D95" s="5">
        <v>411</v>
      </c>
      <c r="E95" s="5">
        <v>0.54</v>
      </c>
      <c r="F95" s="5" t="s">
        <v>1109</v>
      </c>
    </row>
    <row r="96" spans="1:6" x14ac:dyDescent="0.25">
      <c r="A96" t="s">
        <v>90</v>
      </c>
      <c r="B96" t="s">
        <v>91</v>
      </c>
      <c r="C96" s="5">
        <v>221</v>
      </c>
      <c r="D96" s="5">
        <v>148</v>
      </c>
      <c r="E96" s="5">
        <v>0.67</v>
      </c>
      <c r="F96" s="5" t="s">
        <v>1127</v>
      </c>
    </row>
    <row r="97" spans="1:6" x14ac:dyDescent="0.25">
      <c r="A97" t="s">
        <v>204</v>
      </c>
      <c r="B97" t="s">
        <v>205</v>
      </c>
      <c r="C97" s="5">
        <v>653</v>
      </c>
      <c r="D97" s="5">
        <v>378</v>
      </c>
      <c r="E97" s="5">
        <v>0.57999999999999996</v>
      </c>
      <c r="F97" s="5" t="s">
        <v>1109</v>
      </c>
    </row>
    <row r="98" spans="1:6" x14ac:dyDescent="0.25">
      <c r="A98" t="s">
        <v>1161</v>
      </c>
      <c r="B98" t="s">
        <v>1162</v>
      </c>
      <c r="C98" s="5">
        <v>10</v>
      </c>
      <c r="D98" s="5">
        <v>2</v>
      </c>
      <c r="E98" s="5">
        <v>0.2</v>
      </c>
      <c r="F98" s="5" t="s">
        <v>1109</v>
      </c>
    </row>
    <row r="99" spans="1:6" x14ac:dyDescent="0.25">
      <c r="A99" t="s">
        <v>216</v>
      </c>
      <c r="B99" t="s">
        <v>217</v>
      </c>
      <c r="C99" s="5">
        <v>281</v>
      </c>
      <c r="D99" s="5">
        <v>239</v>
      </c>
      <c r="E99" s="5">
        <v>0.85</v>
      </c>
      <c r="F99" s="5" t="s">
        <v>1127</v>
      </c>
    </row>
    <row r="100" spans="1:6" x14ac:dyDescent="0.25">
      <c r="A100" t="s">
        <v>1163</v>
      </c>
      <c r="B100" t="s">
        <v>1133</v>
      </c>
      <c r="C100" s="5">
        <v>2</v>
      </c>
      <c r="D100" s="5">
        <v>1</v>
      </c>
      <c r="E100" s="5">
        <v>0.5</v>
      </c>
      <c r="F100" s="5" t="s">
        <v>1109</v>
      </c>
    </row>
    <row r="101" spans="1:6" x14ac:dyDescent="0.25">
      <c r="A101" t="s">
        <v>238</v>
      </c>
      <c r="B101" t="s">
        <v>239</v>
      </c>
      <c r="C101" s="5">
        <v>227</v>
      </c>
      <c r="D101" s="5">
        <v>133</v>
      </c>
      <c r="E101" s="5">
        <v>0.59</v>
      </c>
      <c r="F101" s="5" t="s">
        <v>1109</v>
      </c>
    </row>
    <row r="102" spans="1:6" x14ac:dyDescent="0.25">
      <c r="A102" t="s">
        <v>16</v>
      </c>
      <c r="B102" t="s">
        <v>17</v>
      </c>
      <c r="C102" s="5">
        <v>649</v>
      </c>
      <c r="D102" s="5">
        <v>449</v>
      </c>
      <c r="E102" s="5">
        <v>0.69</v>
      </c>
      <c r="F102" s="5" t="s">
        <v>1127</v>
      </c>
    </row>
    <row r="103" spans="1:6" x14ac:dyDescent="0.25">
      <c r="A103" t="s">
        <v>30</v>
      </c>
      <c r="B103" t="s">
        <v>31</v>
      </c>
      <c r="C103" s="5">
        <v>139</v>
      </c>
      <c r="D103" s="5">
        <v>129</v>
      </c>
      <c r="E103" s="5">
        <v>0.93</v>
      </c>
      <c r="F103" s="5" t="s">
        <v>1127</v>
      </c>
    </row>
    <row r="104" spans="1:6" x14ac:dyDescent="0.25">
      <c r="A104" t="s">
        <v>32</v>
      </c>
      <c r="B104" t="s">
        <v>33</v>
      </c>
      <c r="C104" s="5">
        <v>0</v>
      </c>
      <c r="D104" s="5">
        <v>14</v>
      </c>
      <c r="E104" s="5">
        <v>0</v>
      </c>
      <c r="F104" s="5" t="s">
        <v>1109</v>
      </c>
    </row>
    <row r="105" spans="1:6" x14ac:dyDescent="0.25">
      <c r="A105" t="s">
        <v>56</v>
      </c>
      <c r="B105" t="s">
        <v>57</v>
      </c>
      <c r="C105" s="5">
        <v>870</v>
      </c>
      <c r="D105" s="5">
        <v>547</v>
      </c>
      <c r="E105" s="5">
        <v>0.63</v>
      </c>
      <c r="F105" s="5" t="s">
        <v>1127</v>
      </c>
    </row>
    <row r="106" spans="1:6" x14ac:dyDescent="0.25">
      <c r="A106" t="s">
        <v>58</v>
      </c>
      <c r="B106" t="s">
        <v>59</v>
      </c>
      <c r="C106" s="5">
        <v>1476</v>
      </c>
      <c r="D106" s="5">
        <v>938</v>
      </c>
      <c r="E106" s="5">
        <v>0.64</v>
      </c>
      <c r="F106" s="5" t="s">
        <v>1127</v>
      </c>
    </row>
    <row r="107" spans="1:6" x14ac:dyDescent="0.25">
      <c r="A107" t="s">
        <v>80</v>
      </c>
      <c r="B107" t="s">
        <v>81</v>
      </c>
      <c r="C107" s="5">
        <v>163</v>
      </c>
      <c r="D107" s="5">
        <v>115</v>
      </c>
      <c r="E107" s="5">
        <v>0.71</v>
      </c>
      <c r="F107" s="5" t="s">
        <v>1127</v>
      </c>
    </row>
    <row r="108" spans="1:6" x14ac:dyDescent="0.25">
      <c r="A108" t="s">
        <v>101</v>
      </c>
      <c r="B108" t="s">
        <v>102</v>
      </c>
      <c r="C108" s="5">
        <v>0</v>
      </c>
      <c r="D108" s="5">
        <v>2</v>
      </c>
      <c r="E108" s="5">
        <v>0</v>
      </c>
      <c r="F108" s="5" t="s">
        <v>1109</v>
      </c>
    </row>
    <row r="109" spans="1:6" x14ac:dyDescent="0.25">
      <c r="A109" t="s">
        <v>127</v>
      </c>
      <c r="B109" t="s">
        <v>128</v>
      </c>
      <c r="C109" s="5">
        <v>278</v>
      </c>
      <c r="D109" s="5">
        <v>195</v>
      </c>
      <c r="E109" s="5">
        <v>0.7</v>
      </c>
      <c r="F109" s="5" t="s">
        <v>1127</v>
      </c>
    </row>
    <row r="110" spans="1:6" x14ac:dyDescent="0.25">
      <c r="A110" t="s">
        <v>153</v>
      </c>
      <c r="B110" t="s">
        <v>154</v>
      </c>
      <c r="C110" s="5">
        <v>44</v>
      </c>
      <c r="D110" s="5">
        <v>39</v>
      </c>
      <c r="E110" s="5">
        <v>0.89</v>
      </c>
      <c r="F110" s="5" t="s">
        <v>1127</v>
      </c>
    </row>
    <row r="111" spans="1:6" x14ac:dyDescent="0.25">
      <c r="A111" t="s">
        <v>191</v>
      </c>
      <c r="B111" t="s">
        <v>192</v>
      </c>
      <c r="C111" s="5">
        <v>412</v>
      </c>
      <c r="D111" s="5">
        <v>279</v>
      </c>
      <c r="E111" s="5">
        <v>0.68</v>
      </c>
      <c r="F111" s="5" t="s">
        <v>1127</v>
      </c>
    </row>
    <row r="112" spans="1:6" x14ac:dyDescent="0.25">
      <c r="A112" t="s">
        <v>214</v>
      </c>
      <c r="B112" t="s">
        <v>215</v>
      </c>
      <c r="C112" s="5">
        <v>382</v>
      </c>
      <c r="D112" s="5">
        <v>358</v>
      </c>
      <c r="E112" s="5">
        <v>0.94</v>
      </c>
      <c r="F112" s="5" t="s">
        <v>1127</v>
      </c>
    </row>
    <row r="113" spans="1:6" x14ac:dyDescent="0.25">
      <c r="A113" t="s">
        <v>206</v>
      </c>
      <c r="B113" t="s">
        <v>207</v>
      </c>
      <c r="C113" s="5">
        <v>162</v>
      </c>
      <c r="D113" s="5">
        <v>132</v>
      </c>
      <c r="E113" s="5">
        <v>0.81</v>
      </c>
      <c r="F113" s="5" t="s">
        <v>1127</v>
      </c>
    </row>
    <row r="114" spans="1:6" x14ac:dyDescent="0.25">
      <c r="A114" t="s">
        <v>1164</v>
      </c>
      <c r="B114" t="s">
        <v>1165</v>
      </c>
      <c r="C114" s="5">
        <v>13</v>
      </c>
      <c r="D114" s="5">
        <v>11</v>
      </c>
      <c r="E114" s="5">
        <v>0.85</v>
      </c>
      <c r="F114" s="5" t="s">
        <v>1127</v>
      </c>
    </row>
    <row r="115" spans="1:6" x14ac:dyDescent="0.25">
      <c r="A115" t="s">
        <v>15</v>
      </c>
      <c r="B115" t="s">
        <v>14</v>
      </c>
      <c r="C115" s="5">
        <v>396</v>
      </c>
      <c r="D115" s="5">
        <v>229</v>
      </c>
      <c r="E115" s="5">
        <v>0.57999999999999996</v>
      </c>
      <c r="F115" s="5" t="s">
        <v>1109</v>
      </c>
    </row>
    <row r="116" spans="1:6" x14ac:dyDescent="0.25">
      <c r="A116" t="s">
        <v>1166</v>
      </c>
      <c r="B116" t="s">
        <v>1167</v>
      </c>
      <c r="C116" s="5">
        <v>2</v>
      </c>
      <c r="D116" s="5">
        <v>1</v>
      </c>
      <c r="E116" s="5">
        <v>0.5</v>
      </c>
      <c r="F116" s="5" t="s">
        <v>1109</v>
      </c>
    </row>
    <row r="117" spans="1:6" x14ac:dyDescent="0.25">
      <c r="A117" t="s">
        <v>1088</v>
      </c>
      <c r="B117" t="s">
        <v>1168</v>
      </c>
      <c r="C117" s="5">
        <v>24</v>
      </c>
      <c r="D117" s="5">
        <v>12</v>
      </c>
      <c r="E117" s="5">
        <v>0.5</v>
      </c>
      <c r="F117" s="5" t="s">
        <v>1109</v>
      </c>
    </row>
    <row r="118" spans="1:6" x14ac:dyDescent="0.25">
      <c r="A118" t="s">
        <v>36</v>
      </c>
      <c r="B118" t="s">
        <v>37</v>
      </c>
      <c r="C118" s="5">
        <v>362</v>
      </c>
      <c r="D118" s="5">
        <v>233</v>
      </c>
      <c r="E118" s="5">
        <v>0.64</v>
      </c>
      <c r="F118" s="5" t="s">
        <v>1127</v>
      </c>
    </row>
    <row r="119" spans="1:6" x14ac:dyDescent="0.25">
      <c r="A119" t="s">
        <v>29</v>
      </c>
      <c r="B119" t="s">
        <v>28</v>
      </c>
      <c r="C119" s="5">
        <v>179</v>
      </c>
      <c r="D119" s="5">
        <v>105</v>
      </c>
      <c r="E119" s="5">
        <v>0.59</v>
      </c>
      <c r="F119" s="5" t="s">
        <v>1109</v>
      </c>
    </row>
    <row r="120" spans="1:6" x14ac:dyDescent="0.25">
      <c r="A120" t="s">
        <v>40</v>
      </c>
      <c r="B120" t="s">
        <v>39</v>
      </c>
      <c r="C120" s="5">
        <v>149</v>
      </c>
      <c r="D120" s="5">
        <v>114</v>
      </c>
      <c r="E120" s="5">
        <v>0.77</v>
      </c>
      <c r="F120" s="5" t="s">
        <v>1127</v>
      </c>
    </row>
    <row r="121" spans="1:6" x14ac:dyDescent="0.25">
      <c r="A121" t="s">
        <v>43</v>
      </c>
      <c r="B121" t="s">
        <v>42</v>
      </c>
      <c r="C121" s="5">
        <v>117</v>
      </c>
      <c r="D121" s="5">
        <v>76</v>
      </c>
      <c r="E121" s="5">
        <v>0.65</v>
      </c>
      <c r="F121" s="5" t="s">
        <v>1127</v>
      </c>
    </row>
    <row r="122" spans="1:6" x14ac:dyDescent="0.25">
      <c r="A122" t="s">
        <v>1169</v>
      </c>
      <c r="B122" t="s">
        <v>1170</v>
      </c>
      <c r="C122" s="5">
        <v>1</v>
      </c>
      <c r="D122" s="5">
        <v>0</v>
      </c>
      <c r="E122" s="5">
        <v>0</v>
      </c>
      <c r="F122" s="5" t="s">
        <v>1109</v>
      </c>
    </row>
    <row r="123" spans="1:6" x14ac:dyDescent="0.25">
      <c r="A123" t="s">
        <v>1202</v>
      </c>
      <c r="B123" t="s">
        <v>1203</v>
      </c>
      <c r="C123" s="5">
        <v>2</v>
      </c>
      <c r="D123" s="5">
        <v>2</v>
      </c>
      <c r="E123" s="5">
        <v>1</v>
      </c>
      <c r="F123" s="5" t="s">
        <v>1127</v>
      </c>
    </row>
    <row r="124" spans="1:6" x14ac:dyDescent="0.25">
      <c r="A124" t="s">
        <v>1204</v>
      </c>
      <c r="B124" t="s">
        <v>1143</v>
      </c>
      <c r="C124" s="5">
        <v>2</v>
      </c>
      <c r="D124" s="5">
        <v>1</v>
      </c>
      <c r="E124" s="5">
        <v>0.5</v>
      </c>
      <c r="F124" s="5" t="s">
        <v>1109</v>
      </c>
    </row>
    <row r="125" spans="1:6" x14ac:dyDescent="0.25">
      <c r="A125" t="s">
        <v>1089</v>
      </c>
      <c r="B125" t="s">
        <v>1171</v>
      </c>
      <c r="C125" s="5">
        <v>28</v>
      </c>
      <c r="D125" s="5">
        <v>17</v>
      </c>
      <c r="E125" s="5">
        <v>0.61</v>
      </c>
      <c r="F125" s="5" t="s">
        <v>1127</v>
      </c>
    </row>
    <row r="126" spans="1:6" x14ac:dyDescent="0.25">
      <c r="A126" t="s">
        <v>1100</v>
      </c>
      <c r="B126" t="s">
        <v>1147</v>
      </c>
      <c r="C126" s="5">
        <v>4</v>
      </c>
      <c r="D126" s="5">
        <v>1</v>
      </c>
      <c r="E126" s="5">
        <v>0.25</v>
      </c>
      <c r="F126" s="5" t="s">
        <v>1109</v>
      </c>
    </row>
    <row r="127" spans="1:6" x14ac:dyDescent="0.25">
      <c r="A127" t="s">
        <v>64</v>
      </c>
      <c r="B127" t="s">
        <v>65</v>
      </c>
      <c r="C127" s="5">
        <v>212</v>
      </c>
      <c r="D127" s="5">
        <v>138</v>
      </c>
      <c r="E127" s="5">
        <v>0.65</v>
      </c>
      <c r="F127" s="5" t="s">
        <v>1127</v>
      </c>
    </row>
    <row r="128" spans="1:6" x14ac:dyDescent="0.25">
      <c r="A128" t="s">
        <v>1172</v>
      </c>
      <c r="B128" t="s">
        <v>1173</v>
      </c>
      <c r="C128" s="5">
        <v>7</v>
      </c>
      <c r="D128" s="5">
        <v>3</v>
      </c>
      <c r="E128" s="5">
        <v>0.43</v>
      </c>
      <c r="F128" s="5" t="s">
        <v>1109</v>
      </c>
    </row>
    <row r="129" spans="1:6" x14ac:dyDescent="0.25">
      <c r="A129" t="s">
        <v>68</v>
      </c>
      <c r="B129" t="s">
        <v>69</v>
      </c>
      <c r="C129" s="5">
        <v>179</v>
      </c>
      <c r="D129" s="5">
        <v>117</v>
      </c>
      <c r="E129" s="5">
        <v>0.65</v>
      </c>
      <c r="F129" s="5" t="s">
        <v>1127</v>
      </c>
    </row>
    <row r="130" spans="1:6" x14ac:dyDescent="0.25">
      <c r="A130" t="s">
        <v>96</v>
      </c>
      <c r="B130" t="s">
        <v>95</v>
      </c>
      <c r="C130" s="5">
        <v>264</v>
      </c>
      <c r="D130" s="5">
        <v>160</v>
      </c>
      <c r="E130" s="5">
        <v>0.61</v>
      </c>
      <c r="F130" s="5" t="s">
        <v>1127</v>
      </c>
    </row>
    <row r="131" spans="1:6" x14ac:dyDescent="0.25">
      <c r="A131" t="s">
        <v>1174</v>
      </c>
      <c r="B131" t="s">
        <v>1175</v>
      </c>
      <c r="C131" s="5">
        <v>4</v>
      </c>
      <c r="D131" s="5">
        <v>2</v>
      </c>
      <c r="E131" s="5">
        <v>0.5</v>
      </c>
      <c r="F131" s="5" t="s">
        <v>1109</v>
      </c>
    </row>
    <row r="132" spans="1:6" x14ac:dyDescent="0.25">
      <c r="A132" t="s">
        <v>1176</v>
      </c>
      <c r="B132" t="s">
        <v>1177</v>
      </c>
      <c r="C132" s="5">
        <v>1</v>
      </c>
      <c r="D132" s="5">
        <v>0</v>
      </c>
      <c r="E132" s="5">
        <v>0</v>
      </c>
      <c r="F132" s="5" t="s">
        <v>1109</v>
      </c>
    </row>
    <row r="133" spans="1:6" x14ac:dyDescent="0.25">
      <c r="A133" t="s">
        <v>1205</v>
      </c>
      <c r="B133" t="s">
        <v>1206</v>
      </c>
      <c r="C133" s="5">
        <v>2</v>
      </c>
      <c r="D133" s="5">
        <v>1</v>
      </c>
      <c r="E133" s="5">
        <v>0.5</v>
      </c>
      <c r="F133" s="5" t="s">
        <v>1109</v>
      </c>
    </row>
    <row r="134" spans="1:6" x14ac:dyDescent="0.25">
      <c r="A134" t="s">
        <v>76</v>
      </c>
      <c r="B134" t="s">
        <v>77</v>
      </c>
      <c r="C134" s="5">
        <v>3237</v>
      </c>
      <c r="D134" s="5">
        <v>2466</v>
      </c>
      <c r="E134" s="5">
        <v>0.76</v>
      </c>
      <c r="F134" s="5" t="s">
        <v>1127</v>
      </c>
    </row>
    <row r="135" spans="1:6" x14ac:dyDescent="0.25">
      <c r="A135" t="s">
        <v>117</v>
      </c>
      <c r="B135" t="s">
        <v>116</v>
      </c>
      <c r="C135" s="5">
        <v>196</v>
      </c>
      <c r="D135" s="5">
        <v>125</v>
      </c>
      <c r="E135" s="5">
        <v>0.64</v>
      </c>
      <c r="F135" s="5" t="s">
        <v>1127</v>
      </c>
    </row>
    <row r="136" spans="1:6" x14ac:dyDescent="0.25">
      <c r="A136" t="s">
        <v>1178</v>
      </c>
      <c r="B136" t="s">
        <v>1119</v>
      </c>
      <c r="C136" s="5">
        <v>3</v>
      </c>
      <c r="D136" s="5">
        <v>2</v>
      </c>
      <c r="E136" s="5">
        <v>0.67</v>
      </c>
      <c r="F136" s="5" t="s">
        <v>1127</v>
      </c>
    </row>
    <row r="137" spans="1:6" x14ac:dyDescent="0.25">
      <c r="A137" t="s">
        <v>97</v>
      </c>
      <c r="B137" t="s">
        <v>98</v>
      </c>
      <c r="C137" s="5">
        <v>113</v>
      </c>
      <c r="D137" s="5">
        <v>52</v>
      </c>
      <c r="E137" s="5">
        <v>0.46</v>
      </c>
      <c r="F137" s="5" t="s">
        <v>1109</v>
      </c>
    </row>
    <row r="138" spans="1:6" x14ac:dyDescent="0.25">
      <c r="A138" t="s">
        <v>126</v>
      </c>
      <c r="B138" t="s">
        <v>125</v>
      </c>
      <c r="C138" s="5">
        <v>351</v>
      </c>
      <c r="D138" s="5">
        <v>248</v>
      </c>
      <c r="E138" s="5">
        <v>0.71</v>
      </c>
      <c r="F138" s="5" t="s">
        <v>1127</v>
      </c>
    </row>
    <row r="139" spans="1:6" x14ac:dyDescent="0.25">
      <c r="A139" t="s">
        <v>137</v>
      </c>
      <c r="B139" t="s">
        <v>138</v>
      </c>
      <c r="C139" s="5">
        <v>0</v>
      </c>
      <c r="D139" s="5">
        <v>1</v>
      </c>
      <c r="E139" s="5">
        <v>0</v>
      </c>
      <c r="F139" s="5" t="s">
        <v>1109</v>
      </c>
    </row>
    <row r="140" spans="1:6" x14ac:dyDescent="0.25">
      <c r="A140" t="s">
        <v>1207</v>
      </c>
      <c r="B140" t="s">
        <v>1199</v>
      </c>
      <c r="C140" s="5">
        <v>1</v>
      </c>
      <c r="D140" s="5">
        <v>0</v>
      </c>
      <c r="E140" s="5">
        <v>0</v>
      </c>
      <c r="F140" s="5" t="s">
        <v>1109</v>
      </c>
    </row>
    <row r="141" spans="1:6" x14ac:dyDescent="0.25">
      <c r="A141" t="s">
        <v>1090</v>
      </c>
      <c r="B141" t="s">
        <v>1179</v>
      </c>
      <c r="C141" s="5">
        <v>13</v>
      </c>
      <c r="D141" s="5">
        <v>6</v>
      </c>
      <c r="E141" s="5">
        <v>0.46</v>
      </c>
      <c r="F141" s="5" t="s">
        <v>1109</v>
      </c>
    </row>
    <row r="142" spans="1:6" x14ac:dyDescent="0.25">
      <c r="A142" t="s">
        <v>1208</v>
      </c>
      <c r="B142" t="s">
        <v>1201</v>
      </c>
      <c r="C142" s="5">
        <v>2</v>
      </c>
      <c r="D142" s="5">
        <v>1</v>
      </c>
      <c r="E142" s="5">
        <v>0.5</v>
      </c>
      <c r="F142" s="5" t="s">
        <v>1109</v>
      </c>
    </row>
    <row r="143" spans="1:6" x14ac:dyDescent="0.25">
      <c r="A143" t="s">
        <v>159</v>
      </c>
      <c r="B143" t="s">
        <v>160</v>
      </c>
      <c r="C143" s="5">
        <v>1745</v>
      </c>
      <c r="D143" s="5">
        <v>911</v>
      </c>
      <c r="E143" s="5">
        <v>0.52</v>
      </c>
      <c r="F143" s="5" t="s">
        <v>1109</v>
      </c>
    </row>
    <row r="144" spans="1:6" x14ac:dyDescent="0.25">
      <c r="A144" t="s">
        <v>1101</v>
      </c>
      <c r="B144" t="s">
        <v>1180</v>
      </c>
      <c r="C144" s="5">
        <v>17</v>
      </c>
      <c r="D144" s="5">
        <v>8</v>
      </c>
      <c r="E144" s="5">
        <v>0.47</v>
      </c>
      <c r="F144" s="5" t="s">
        <v>1109</v>
      </c>
    </row>
    <row r="145" spans="1:6" x14ac:dyDescent="0.25">
      <c r="A145" t="s">
        <v>1209</v>
      </c>
      <c r="B145" t="s">
        <v>1210</v>
      </c>
      <c r="C145" s="5">
        <v>1</v>
      </c>
      <c r="D145" s="5">
        <v>1</v>
      </c>
      <c r="E145" s="5">
        <v>1</v>
      </c>
      <c r="F145" s="5" t="s">
        <v>1127</v>
      </c>
    </row>
    <row r="146" spans="1:6" x14ac:dyDescent="0.25">
      <c r="A146" t="s">
        <v>199</v>
      </c>
      <c r="B146" t="s">
        <v>200</v>
      </c>
      <c r="C146" s="5">
        <v>235</v>
      </c>
      <c r="D146" s="5">
        <v>136</v>
      </c>
      <c r="E146" s="5">
        <v>0.57999999999999996</v>
      </c>
      <c r="F146" s="5" t="s">
        <v>1109</v>
      </c>
    </row>
    <row r="147" spans="1:6" x14ac:dyDescent="0.25">
      <c r="A147" t="s">
        <v>99</v>
      </c>
      <c r="B147" t="s">
        <v>100</v>
      </c>
      <c r="C147" s="5">
        <v>174</v>
      </c>
      <c r="D147" s="5">
        <v>123</v>
      </c>
      <c r="E147" s="5">
        <v>0.71</v>
      </c>
      <c r="F147" s="5" t="s">
        <v>1127</v>
      </c>
    </row>
    <row r="148" spans="1:6" x14ac:dyDescent="0.25">
      <c r="A148" t="s">
        <v>203</v>
      </c>
      <c r="B148" t="s">
        <v>202</v>
      </c>
      <c r="C148" s="5">
        <v>154</v>
      </c>
      <c r="D148" s="5">
        <v>100</v>
      </c>
      <c r="E148" s="5">
        <v>0.65</v>
      </c>
      <c r="F148" s="5" t="s">
        <v>1127</v>
      </c>
    </row>
    <row r="149" spans="1:6" x14ac:dyDescent="0.25">
      <c r="A149" t="s">
        <v>1181</v>
      </c>
      <c r="B149" t="s">
        <v>1133</v>
      </c>
      <c r="C149" s="5">
        <v>2</v>
      </c>
      <c r="D149" s="5">
        <v>1</v>
      </c>
      <c r="E149" s="5">
        <v>0.5</v>
      </c>
      <c r="F149" s="5" t="s">
        <v>1109</v>
      </c>
    </row>
    <row r="150" spans="1:6" x14ac:dyDescent="0.25">
      <c r="A150" t="s">
        <v>240</v>
      </c>
      <c r="B150" t="s">
        <v>239</v>
      </c>
      <c r="C150" s="5">
        <v>297</v>
      </c>
      <c r="D150" s="5">
        <v>163</v>
      </c>
      <c r="E150" s="5">
        <v>0.55000000000000004</v>
      </c>
      <c r="F150" s="5" t="s">
        <v>1109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workbookViewId="0">
      <selection activeCell="E129" sqref="E129"/>
    </sheetView>
  </sheetViews>
  <sheetFormatPr defaultRowHeight="15" x14ac:dyDescent="0.25"/>
  <cols>
    <col min="3" max="6" width="9.140625" style="5"/>
  </cols>
  <sheetData>
    <row r="1" spans="1:6" x14ac:dyDescent="0.25">
      <c r="A1" t="s">
        <v>1102</v>
      </c>
      <c r="B1" t="s">
        <v>1</v>
      </c>
      <c r="C1" s="5" t="s">
        <v>1103</v>
      </c>
      <c r="D1" s="5" t="s">
        <v>1104</v>
      </c>
      <c r="E1" s="5" t="s">
        <v>1105</v>
      </c>
      <c r="F1" s="5" t="s">
        <v>1106</v>
      </c>
    </row>
    <row r="2" spans="1:6" x14ac:dyDescent="0.25">
      <c r="A2" t="s">
        <v>1107</v>
      </c>
      <c r="B2" t="s">
        <v>1108</v>
      </c>
      <c r="C2" s="5">
        <v>2</v>
      </c>
      <c r="D2" s="5">
        <v>0</v>
      </c>
      <c r="E2" s="5">
        <v>0</v>
      </c>
      <c r="F2" s="5" t="s">
        <v>1109</v>
      </c>
    </row>
    <row r="3" spans="1:6" x14ac:dyDescent="0.25">
      <c r="A3" t="s">
        <v>41</v>
      </c>
      <c r="B3" t="s">
        <v>42</v>
      </c>
      <c r="C3" s="5">
        <v>120</v>
      </c>
      <c r="D3" s="5">
        <v>49</v>
      </c>
      <c r="E3" s="5">
        <v>0.41</v>
      </c>
      <c r="F3" s="5" t="s">
        <v>1109</v>
      </c>
    </row>
    <row r="4" spans="1:6" x14ac:dyDescent="0.25">
      <c r="A4" t="s">
        <v>1110</v>
      </c>
      <c r="B4" t="s">
        <v>1111</v>
      </c>
      <c r="C4" s="5">
        <v>6</v>
      </c>
      <c r="D4" s="5">
        <v>1</v>
      </c>
      <c r="E4" s="5">
        <v>0.17</v>
      </c>
      <c r="F4" s="5" t="s">
        <v>1109</v>
      </c>
    </row>
    <row r="5" spans="1:6" x14ac:dyDescent="0.25">
      <c r="A5" t="s">
        <v>1112</v>
      </c>
      <c r="B5" t="s">
        <v>1113</v>
      </c>
      <c r="C5" s="5">
        <v>2</v>
      </c>
      <c r="D5" s="5">
        <v>1</v>
      </c>
      <c r="E5" s="5">
        <v>0.5</v>
      </c>
      <c r="F5" s="5" t="s">
        <v>1109</v>
      </c>
    </row>
    <row r="6" spans="1:6" x14ac:dyDescent="0.25">
      <c r="A6" t="s">
        <v>1114</v>
      </c>
      <c r="B6" t="s">
        <v>1115</v>
      </c>
      <c r="C6" s="5">
        <v>4</v>
      </c>
      <c r="D6" s="5">
        <v>1</v>
      </c>
      <c r="E6" s="5">
        <v>0.25</v>
      </c>
      <c r="F6" s="5" t="s">
        <v>1109</v>
      </c>
    </row>
    <row r="7" spans="1:6" x14ac:dyDescent="0.25">
      <c r="A7" t="s">
        <v>82</v>
      </c>
      <c r="B7" t="s">
        <v>83</v>
      </c>
      <c r="C7" s="5">
        <v>50</v>
      </c>
      <c r="D7" s="5">
        <v>12</v>
      </c>
      <c r="E7" s="5">
        <v>0.24</v>
      </c>
      <c r="F7" s="5" t="s">
        <v>1109</v>
      </c>
    </row>
    <row r="8" spans="1:6" x14ac:dyDescent="0.25">
      <c r="A8" t="s">
        <v>1116</v>
      </c>
      <c r="B8" t="s">
        <v>1117</v>
      </c>
      <c r="C8" s="5">
        <v>1</v>
      </c>
      <c r="D8" s="5">
        <v>0</v>
      </c>
      <c r="E8" s="5">
        <v>0</v>
      </c>
      <c r="F8" s="5" t="s">
        <v>1109</v>
      </c>
    </row>
    <row r="9" spans="1:6" x14ac:dyDescent="0.25">
      <c r="A9" t="s">
        <v>115</v>
      </c>
      <c r="B9" t="s">
        <v>116</v>
      </c>
      <c r="C9" s="5">
        <v>164</v>
      </c>
      <c r="D9" s="5">
        <v>73</v>
      </c>
      <c r="E9" s="5">
        <v>0.45</v>
      </c>
      <c r="F9" s="5" t="s">
        <v>1109</v>
      </c>
    </row>
    <row r="10" spans="1:6" x14ac:dyDescent="0.25">
      <c r="A10" t="s">
        <v>1118</v>
      </c>
      <c r="B10" t="s">
        <v>1119</v>
      </c>
      <c r="C10" s="5">
        <v>1</v>
      </c>
      <c r="D10" s="5">
        <v>0</v>
      </c>
      <c r="E10" s="5">
        <v>0</v>
      </c>
      <c r="F10" s="5" t="s">
        <v>1109</v>
      </c>
    </row>
    <row r="11" spans="1:6" x14ac:dyDescent="0.25">
      <c r="A11" t="s">
        <v>1120</v>
      </c>
      <c r="B11" t="s">
        <v>125</v>
      </c>
      <c r="C11" s="5">
        <v>4</v>
      </c>
      <c r="D11" s="5">
        <v>0</v>
      </c>
      <c r="E11" s="5">
        <v>0</v>
      </c>
      <c r="F11" s="5" t="s">
        <v>1109</v>
      </c>
    </row>
    <row r="12" spans="1:6" x14ac:dyDescent="0.25">
      <c r="A12" t="s">
        <v>1121</v>
      </c>
      <c r="B12" t="s">
        <v>1122</v>
      </c>
      <c r="C12" s="5">
        <v>29</v>
      </c>
      <c r="D12" s="5">
        <v>8</v>
      </c>
      <c r="E12" s="5">
        <v>0.28000000000000003</v>
      </c>
      <c r="F12" s="5" t="s">
        <v>1109</v>
      </c>
    </row>
    <row r="13" spans="1:6" x14ac:dyDescent="0.25">
      <c r="A13" t="s">
        <v>1123</v>
      </c>
      <c r="B13" t="s">
        <v>1124</v>
      </c>
      <c r="C13" s="5">
        <v>5</v>
      </c>
      <c r="D13" s="5">
        <v>0</v>
      </c>
      <c r="E13" s="5">
        <v>0</v>
      </c>
      <c r="F13" s="5" t="s">
        <v>1109</v>
      </c>
    </row>
    <row r="14" spans="1:6" x14ac:dyDescent="0.25">
      <c r="A14" t="s">
        <v>1125</v>
      </c>
      <c r="B14" t="s">
        <v>1126</v>
      </c>
      <c r="C14" s="5">
        <v>68</v>
      </c>
      <c r="D14" s="5">
        <v>9</v>
      </c>
      <c r="E14" s="5">
        <v>0.13</v>
      </c>
      <c r="F14" s="5" t="s">
        <v>1109</v>
      </c>
    </row>
    <row r="15" spans="1:6" x14ac:dyDescent="0.25">
      <c r="A15" t="s">
        <v>151</v>
      </c>
      <c r="B15" t="s">
        <v>152</v>
      </c>
      <c r="C15" s="5">
        <v>56</v>
      </c>
      <c r="D15" s="5">
        <v>14</v>
      </c>
      <c r="E15" s="5">
        <v>0.25</v>
      </c>
      <c r="F15" s="5" t="s">
        <v>1109</v>
      </c>
    </row>
    <row r="16" spans="1:6" x14ac:dyDescent="0.25">
      <c r="A16" t="s">
        <v>143</v>
      </c>
      <c r="B16" t="s">
        <v>144</v>
      </c>
      <c r="C16" s="5">
        <v>223</v>
      </c>
      <c r="D16" s="5">
        <v>92</v>
      </c>
      <c r="E16" s="5">
        <v>0.41</v>
      </c>
      <c r="F16" s="5" t="s">
        <v>1109</v>
      </c>
    </row>
    <row r="17" spans="1:6" x14ac:dyDescent="0.25">
      <c r="A17" t="s">
        <v>145</v>
      </c>
      <c r="B17" t="s">
        <v>146</v>
      </c>
      <c r="C17" s="5">
        <v>270</v>
      </c>
      <c r="D17" s="5">
        <v>146</v>
      </c>
      <c r="E17" s="5">
        <v>0.54</v>
      </c>
      <c r="F17" s="5" t="s">
        <v>1109</v>
      </c>
    </row>
    <row r="18" spans="1:6" x14ac:dyDescent="0.25">
      <c r="A18" t="s">
        <v>147</v>
      </c>
      <c r="B18" t="s">
        <v>148</v>
      </c>
      <c r="C18" s="5">
        <v>853</v>
      </c>
      <c r="D18" s="5">
        <v>352</v>
      </c>
      <c r="E18" s="5">
        <v>0.41</v>
      </c>
      <c r="F18" s="5" t="s">
        <v>1109</v>
      </c>
    </row>
    <row r="19" spans="1:6" x14ac:dyDescent="0.25">
      <c r="A19" t="s">
        <v>149</v>
      </c>
      <c r="B19" t="s">
        <v>150</v>
      </c>
      <c r="C19" s="5">
        <v>708</v>
      </c>
      <c r="D19" s="5">
        <v>289</v>
      </c>
      <c r="E19" s="5">
        <v>0.41</v>
      </c>
      <c r="F19" s="5" t="s">
        <v>1109</v>
      </c>
    </row>
    <row r="20" spans="1:6" x14ac:dyDescent="0.25">
      <c r="A20" t="s">
        <v>155</v>
      </c>
      <c r="B20" t="s">
        <v>156</v>
      </c>
      <c r="C20" s="5">
        <v>88</v>
      </c>
      <c r="D20" s="5">
        <v>19</v>
      </c>
      <c r="E20" s="5">
        <v>0.22</v>
      </c>
      <c r="F20" s="5" t="s">
        <v>1109</v>
      </c>
    </row>
    <row r="21" spans="1:6" x14ac:dyDescent="0.25">
      <c r="A21" t="s">
        <v>167</v>
      </c>
      <c r="B21" t="s">
        <v>168</v>
      </c>
      <c r="C21" s="5">
        <v>32</v>
      </c>
      <c r="D21" s="5">
        <v>15</v>
      </c>
      <c r="E21" s="5">
        <v>0.47</v>
      </c>
      <c r="F21" s="5" t="s">
        <v>1109</v>
      </c>
    </row>
    <row r="22" spans="1:6" x14ac:dyDescent="0.25">
      <c r="A22" t="s">
        <v>173</v>
      </c>
      <c r="B22" t="s">
        <v>174</v>
      </c>
      <c r="C22" s="5">
        <v>114</v>
      </c>
      <c r="D22" s="5">
        <v>112</v>
      </c>
      <c r="E22" s="5">
        <v>0.98</v>
      </c>
      <c r="F22" s="5" t="s">
        <v>1127</v>
      </c>
    </row>
    <row r="23" spans="1:6" x14ac:dyDescent="0.25">
      <c r="A23" t="s">
        <v>177</v>
      </c>
      <c r="B23" t="s">
        <v>178</v>
      </c>
      <c r="C23" s="5">
        <v>52</v>
      </c>
      <c r="D23" s="5">
        <v>18</v>
      </c>
      <c r="E23" s="5">
        <v>0.35</v>
      </c>
      <c r="F23" s="5" t="s">
        <v>1109</v>
      </c>
    </row>
    <row r="24" spans="1:6" x14ac:dyDescent="0.25">
      <c r="A24" t="s">
        <v>179</v>
      </c>
      <c r="B24" t="s">
        <v>180</v>
      </c>
      <c r="C24" s="5">
        <v>48</v>
      </c>
      <c r="D24" s="5">
        <v>25</v>
      </c>
      <c r="E24" s="5">
        <v>0.52</v>
      </c>
      <c r="F24" s="5" t="s">
        <v>1109</v>
      </c>
    </row>
    <row r="25" spans="1:6" x14ac:dyDescent="0.25">
      <c r="A25" t="s">
        <v>185</v>
      </c>
      <c r="B25" t="s">
        <v>186</v>
      </c>
      <c r="C25" s="5">
        <v>457</v>
      </c>
      <c r="D25" s="5">
        <v>397</v>
      </c>
      <c r="E25" s="5">
        <v>0.87</v>
      </c>
      <c r="F25" s="5" t="s">
        <v>1127</v>
      </c>
    </row>
    <row r="26" spans="1:6" x14ac:dyDescent="0.25">
      <c r="A26" t="s">
        <v>183</v>
      </c>
      <c r="B26" t="s">
        <v>184</v>
      </c>
      <c r="C26" s="5">
        <v>99</v>
      </c>
      <c r="D26" s="5">
        <v>85</v>
      </c>
      <c r="E26" s="5">
        <v>0.86</v>
      </c>
      <c r="F26" s="5" t="s">
        <v>1127</v>
      </c>
    </row>
    <row r="27" spans="1:6" x14ac:dyDescent="0.25">
      <c r="A27" t="s">
        <v>187</v>
      </c>
      <c r="B27" t="s">
        <v>188</v>
      </c>
      <c r="C27" s="5">
        <v>303</v>
      </c>
      <c r="D27" s="5">
        <v>258</v>
      </c>
      <c r="E27" s="5">
        <v>0.85</v>
      </c>
      <c r="F27" s="5" t="s">
        <v>1127</v>
      </c>
    </row>
    <row r="28" spans="1:6" x14ac:dyDescent="0.25">
      <c r="A28" t="s">
        <v>1128</v>
      </c>
      <c r="B28" t="s">
        <v>1129</v>
      </c>
      <c r="C28" s="5">
        <v>1</v>
      </c>
      <c r="D28" s="5">
        <v>0</v>
      </c>
      <c r="E28" s="5">
        <v>0</v>
      </c>
      <c r="F28" s="5" t="s">
        <v>1109</v>
      </c>
    </row>
    <row r="29" spans="1:6" x14ac:dyDescent="0.25">
      <c r="A29" t="s">
        <v>165</v>
      </c>
      <c r="B29" t="s">
        <v>166</v>
      </c>
      <c r="C29" s="5">
        <v>23</v>
      </c>
      <c r="D29" s="5">
        <v>6</v>
      </c>
      <c r="E29" s="5">
        <v>0.26</v>
      </c>
      <c r="F29" s="5" t="s">
        <v>1109</v>
      </c>
    </row>
    <row r="30" spans="1:6" x14ac:dyDescent="0.25">
      <c r="A30" t="s">
        <v>193</v>
      </c>
      <c r="B30" t="s">
        <v>194</v>
      </c>
      <c r="C30" s="5">
        <v>145</v>
      </c>
      <c r="D30" s="5">
        <v>61</v>
      </c>
      <c r="E30" s="5">
        <v>0.42</v>
      </c>
      <c r="F30" s="5" t="s">
        <v>1109</v>
      </c>
    </row>
    <row r="31" spans="1:6" x14ac:dyDescent="0.25">
      <c r="A31" t="s">
        <v>1130</v>
      </c>
      <c r="B31" t="s">
        <v>1131</v>
      </c>
      <c r="C31" s="5">
        <v>3</v>
      </c>
      <c r="D31" s="5">
        <v>0</v>
      </c>
      <c r="E31" s="5">
        <v>0</v>
      </c>
      <c r="F31" s="5" t="s">
        <v>1109</v>
      </c>
    </row>
    <row r="32" spans="1:6" x14ac:dyDescent="0.25">
      <c r="A32" t="s">
        <v>201</v>
      </c>
      <c r="B32" t="s">
        <v>202</v>
      </c>
      <c r="C32" s="5">
        <v>108</v>
      </c>
      <c r="D32" s="5">
        <v>37</v>
      </c>
      <c r="E32" s="5">
        <v>0.34</v>
      </c>
      <c r="F32" s="5" t="s">
        <v>1109</v>
      </c>
    </row>
    <row r="33" spans="1:6" x14ac:dyDescent="0.25">
      <c r="A33" t="s">
        <v>210</v>
      </c>
      <c r="B33" t="s">
        <v>211</v>
      </c>
      <c r="C33" s="5">
        <v>621</v>
      </c>
      <c r="D33" s="5">
        <v>237</v>
      </c>
      <c r="E33" s="5">
        <v>0.38</v>
      </c>
      <c r="F33" s="5" t="s">
        <v>1109</v>
      </c>
    </row>
    <row r="34" spans="1:6" x14ac:dyDescent="0.25">
      <c r="A34" t="s">
        <v>1132</v>
      </c>
      <c r="B34" t="s">
        <v>1133</v>
      </c>
      <c r="C34" s="5">
        <v>3</v>
      </c>
      <c r="D34" s="5">
        <v>0</v>
      </c>
      <c r="E34" s="5">
        <v>0</v>
      </c>
      <c r="F34" s="5" t="s">
        <v>1109</v>
      </c>
    </row>
    <row r="35" spans="1:6" x14ac:dyDescent="0.25">
      <c r="A35" t="s">
        <v>224</v>
      </c>
      <c r="B35" t="s">
        <v>225</v>
      </c>
      <c r="C35" s="5">
        <v>138</v>
      </c>
      <c r="D35" s="5">
        <v>38</v>
      </c>
      <c r="E35" s="5">
        <v>0.28000000000000003</v>
      </c>
      <c r="F35" s="5" t="s">
        <v>1109</v>
      </c>
    </row>
    <row r="36" spans="1:6" x14ac:dyDescent="0.25">
      <c r="A36" t="s">
        <v>1134</v>
      </c>
      <c r="B36" t="s">
        <v>1135</v>
      </c>
      <c r="C36" s="5">
        <v>36</v>
      </c>
      <c r="D36" s="5">
        <v>0</v>
      </c>
      <c r="E36" s="5">
        <v>0</v>
      </c>
      <c r="F36" s="5" t="s">
        <v>1109</v>
      </c>
    </row>
    <row r="37" spans="1:6" x14ac:dyDescent="0.25">
      <c r="A37" t="s">
        <v>220</v>
      </c>
      <c r="B37" t="s">
        <v>221</v>
      </c>
      <c r="C37" s="5">
        <v>161</v>
      </c>
      <c r="D37" s="5">
        <v>54</v>
      </c>
      <c r="E37" s="5">
        <v>0.34</v>
      </c>
      <c r="F37" s="5" t="s">
        <v>1109</v>
      </c>
    </row>
    <row r="38" spans="1:6" x14ac:dyDescent="0.25">
      <c r="A38" t="s">
        <v>231</v>
      </c>
      <c r="B38" t="s">
        <v>232</v>
      </c>
      <c r="C38" s="5">
        <v>32</v>
      </c>
      <c r="D38" s="5">
        <v>18</v>
      </c>
      <c r="E38" s="5">
        <v>0.56000000000000005</v>
      </c>
      <c r="F38" s="5" t="s">
        <v>1109</v>
      </c>
    </row>
    <row r="39" spans="1:6" x14ac:dyDescent="0.25">
      <c r="A39" t="s">
        <v>1136</v>
      </c>
      <c r="B39" t="s">
        <v>1137</v>
      </c>
      <c r="C39" s="5">
        <v>16</v>
      </c>
      <c r="D39" s="5">
        <v>1</v>
      </c>
      <c r="E39" s="5">
        <v>0.06</v>
      </c>
      <c r="F39" s="5" t="s">
        <v>1109</v>
      </c>
    </row>
    <row r="40" spans="1:6" x14ac:dyDescent="0.25">
      <c r="A40" t="s">
        <v>1138</v>
      </c>
      <c r="B40" t="s">
        <v>1139</v>
      </c>
      <c r="C40" s="5">
        <v>1</v>
      </c>
      <c r="D40" s="5">
        <v>0</v>
      </c>
      <c r="E40" s="5">
        <v>0</v>
      </c>
      <c r="F40" s="5" t="s">
        <v>1109</v>
      </c>
    </row>
    <row r="41" spans="1:6" x14ac:dyDescent="0.25">
      <c r="A41" t="s">
        <v>222</v>
      </c>
      <c r="B41" t="s">
        <v>223</v>
      </c>
      <c r="C41" s="5">
        <v>244</v>
      </c>
      <c r="D41" s="5">
        <v>161</v>
      </c>
      <c r="E41" s="5">
        <v>0.66</v>
      </c>
      <c r="F41" s="5" t="s">
        <v>1127</v>
      </c>
    </row>
    <row r="42" spans="1:6" x14ac:dyDescent="0.25">
      <c r="A42" t="s">
        <v>88</v>
      </c>
      <c r="B42" t="s">
        <v>89</v>
      </c>
      <c r="C42" s="5">
        <v>132</v>
      </c>
      <c r="D42" s="5">
        <v>60</v>
      </c>
      <c r="E42" s="5">
        <v>0.45</v>
      </c>
      <c r="F42" s="5" t="s">
        <v>1109</v>
      </c>
    </row>
    <row r="43" spans="1:6" x14ac:dyDescent="0.25">
      <c r="A43" t="s">
        <v>131</v>
      </c>
      <c r="B43" t="s">
        <v>132</v>
      </c>
      <c r="C43" s="5">
        <v>41</v>
      </c>
      <c r="D43" s="5">
        <v>36</v>
      </c>
      <c r="E43" s="5">
        <v>0.88</v>
      </c>
      <c r="F43" s="5" t="s">
        <v>1127</v>
      </c>
    </row>
    <row r="44" spans="1:6" x14ac:dyDescent="0.25">
      <c r="A44" t="s">
        <v>139</v>
      </c>
      <c r="B44" t="s">
        <v>140</v>
      </c>
      <c r="C44" s="5">
        <v>165</v>
      </c>
      <c r="D44" s="5">
        <v>83</v>
      </c>
      <c r="E44" s="5">
        <v>0.5</v>
      </c>
      <c r="F44" s="5" t="s">
        <v>1109</v>
      </c>
    </row>
    <row r="45" spans="1:6" x14ac:dyDescent="0.25">
      <c r="A45" t="s">
        <v>133</v>
      </c>
      <c r="B45" t="s">
        <v>134</v>
      </c>
      <c r="C45" s="5">
        <v>312</v>
      </c>
      <c r="D45" s="5">
        <v>199</v>
      </c>
      <c r="E45" s="5">
        <v>0.64</v>
      </c>
      <c r="F45" s="5" t="s">
        <v>1127</v>
      </c>
    </row>
    <row r="46" spans="1:6" x14ac:dyDescent="0.25">
      <c r="A46" t="s">
        <v>157</v>
      </c>
      <c r="B46" t="s">
        <v>158</v>
      </c>
      <c r="C46" s="5">
        <v>75</v>
      </c>
      <c r="D46" s="5">
        <v>41</v>
      </c>
      <c r="E46" s="5">
        <v>0.55000000000000004</v>
      </c>
      <c r="F46" s="5" t="s">
        <v>1109</v>
      </c>
    </row>
    <row r="47" spans="1:6" x14ac:dyDescent="0.25">
      <c r="A47" t="s">
        <v>163</v>
      </c>
      <c r="B47" t="s">
        <v>164</v>
      </c>
      <c r="C47" s="5">
        <v>335</v>
      </c>
      <c r="D47" s="5">
        <v>189</v>
      </c>
      <c r="E47" s="5">
        <v>0.56000000000000005</v>
      </c>
      <c r="F47" s="5" t="s">
        <v>1109</v>
      </c>
    </row>
    <row r="48" spans="1:6" x14ac:dyDescent="0.25">
      <c r="A48" t="s">
        <v>195</v>
      </c>
      <c r="B48" t="s">
        <v>196</v>
      </c>
      <c r="C48" s="5">
        <v>36</v>
      </c>
      <c r="D48" s="5">
        <v>20</v>
      </c>
      <c r="E48" s="5">
        <v>0.56000000000000005</v>
      </c>
      <c r="F48" s="5" t="s">
        <v>1109</v>
      </c>
    </row>
    <row r="49" spans="1:6" x14ac:dyDescent="0.25">
      <c r="A49" t="s">
        <v>208</v>
      </c>
      <c r="B49" t="s">
        <v>209</v>
      </c>
      <c r="C49" s="5">
        <v>95</v>
      </c>
      <c r="D49" s="5">
        <v>51</v>
      </c>
      <c r="E49" s="5">
        <v>0.54</v>
      </c>
      <c r="F49" s="5" t="s">
        <v>1109</v>
      </c>
    </row>
    <row r="50" spans="1:6" x14ac:dyDescent="0.25">
      <c r="A50" t="s">
        <v>212</v>
      </c>
      <c r="B50" t="s">
        <v>213</v>
      </c>
      <c r="C50" s="5">
        <v>514</v>
      </c>
      <c r="D50" s="5">
        <v>385</v>
      </c>
      <c r="E50" s="5">
        <v>0.75</v>
      </c>
      <c r="F50" s="5" t="s">
        <v>1127</v>
      </c>
    </row>
    <row r="51" spans="1:6" x14ac:dyDescent="0.25">
      <c r="A51" t="s">
        <v>228</v>
      </c>
      <c r="B51" t="s">
        <v>229</v>
      </c>
      <c r="C51" s="5">
        <v>93</v>
      </c>
      <c r="D51" s="5">
        <v>52</v>
      </c>
      <c r="E51" s="5">
        <v>0.56000000000000005</v>
      </c>
      <c r="F51" s="5" t="s">
        <v>1109</v>
      </c>
    </row>
    <row r="52" spans="1:6" x14ac:dyDescent="0.25">
      <c r="A52" t="s">
        <v>218</v>
      </c>
      <c r="B52" t="s">
        <v>219</v>
      </c>
      <c r="C52" s="5">
        <v>0</v>
      </c>
      <c r="D52" s="5">
        <v>1</v>
      </c>
      <c r="E52" s="5">
        <v>0</v>
      </c>
      <c r="F52" s="5" t="s">
        <v>1109</v>
      </c>
    </row>
    <row r="53" spans="1:6" x14ac:dyDescent="0.25">
      <c r="A53" t="s">
        <v>226</v>
      </c>
      <c r="B53" t="s">
        <v>227</v>
      </c>
      <c r="C53" s="5">
        <v>83</v>
      </c>
      <c r="D53" s="5">
        <v>69</v>
      </c>
      <c r="E53" s="5">
        <v>0.83</v>
      </c>
      <c r="F53" s="5" t="s">
        <v>1127</v>
      </c>
    </row>
    <row r="54" spans="1:6" x14ac:dyDescent="0.25">
      <c r="A54" t="s">
        <v>235</v>
      </c>
      <c r="B54" t="s">
        <v>236</v>
      </c>
      <c r="C54" s="5">
        <v>132</v>
      </c>
      <c r="D54" s="5">
        <v>55</v>
      </c>
      <c r="E54" s="5">
        <v>0.42</v>
      </c>
      <c r="F54" s="5" t="s">
        <v>1109</v>
      </c>
    </row>
    <row r="55" spans="1:6" x14ac:dyDescent="0.25">
      <c r="A55" t="s">
        <v>18</v>
      </c>
      <c r="B55" t="s">
        <v>19</v>
      </c>
      <c r="C55" s="5">
        <v>66</v>
      </c>
      <c r="D55" s="5">
        <v>43</v>
      </c>
      <c r="E55" s="5">
        <v>0.65</v>
      </c>
      <c r="F55" s="5" t="s">
        <v>1127</v>
      </c>
    </row>
    <row r="56" spans="1:6" x14ac:dyDescent="0.25">
      <c r="A56" t="s">
        <v>13</v>
      </c>
      <c r="B56" t="s">
        <v>14</v>
      </c>
      <c r="C56" s="5">
        <v>441</v>
      </c>
      <c r="D56" s="5">
        <v>186</v>
      </c>
      <c r="E56" s="5">
        <v>0.42</v>
      </c>
      <c r="F56" s="5" t="s">
        <v>1109</v>
      </c>
    </row>
    <row r="57" spans="1:6" x14ac:dyDescent="0.25">
      <c r="A57" t="s">
        <v>1140</v>
      </c>
      <c r="B57" t="s">
        <v>1141</v>
      </c>
      <c r="C57" s="5">
        <v>5</v>
      </c>
      <c r="D57" s="5">
        <v>1</v>
      </c>
      <c r="E57" s="5">
        <v>0.2</v>
      </c>
      <c r="F57" s="5" t="s">
        <v>1109</v>
      </c>
    </row>
    <row r="58" spans="1:6" x14ac:dyDescent="0.25">
      <c r="A58" t="s">
        <v>20</v>
      </c>
      <c r="B58" t="s">
        <v>21</v>
      </c>
      <c r="C58" s="5">
        <v>98</v>
      </c>
      <c r="D58" s="5">
        <v>55</v>
      </c>
      <c r="E58" s="5">
        <v>0.56000000000000005</v>
      </c>
      <c r="F58" s="5" t="s">
        <v>1109</v>
      </c>
    </row>
    <row r="59" spans="1:6" x14ac:dyDescent="0.25">
      <c r="A59" t="s">
        <v>27</v>
      </c>
      <c r="B59" t="s">
        <v>28</v>
      </c>
      <c r="C59" s="5">
        <v>219</v>
      </c>
      <c r="D59" s="5">
        <v>97</v>
      </c>
      <c r="E59" s="5">
        <v>0.44</v>
      </c>
      <c r="F59" s="5" t="s">
        <v>1109</v>
      </c>
    </row>
    <row r="60" spans="1:6" x14ac:dyDescent="0.25">
      <c r="A60" t="s">
        <v>34</v>
      </c>
      <c r="B60" t="s">
        <v>35</v>
      </c>
      <c r="C60" s="5">
        <v>0</v>
      </c>
      <c r="D60" s="5">
        <v>1</v>
      </c>
      <c r="E60" s="5">
        <v>0</v>
      </c>
      <c r="F60" s="5" t="s">
        <v>1109</v>
      </c>
    </row>
    <row r="61" spans="1:6" x14ac:dyDescent="0.25">
      <c r="A61" t="s">
        <v>38</v>
      </c>
      <c r="B61" t="s">
        <v>39</v>
      </c>
      <c r="C61" s="5">
        <v>249</v>
      </c>
      <c r="D61" s="5">
        <v>112</v>
      </c>
      <c r="E61" s="5">
        <v>0.45</v>
      </c>
      <c r="F61" s="5" t="s">
        <v>1109</v>
      </c>
    </row>
    <row r="62" spans="1:6" x14ac:dyDescent="0.25">
      <c r="A62" t="s">
        <v>50</v>
      </c>
      <c r="B62" t="s">
        <v>51</v>
      </c>
      <c r="C62" s="5">
        <v>44</v>
      </c>
      <c r="D62" s="5">
        <v>13</v>
      </c>
      <c r="E62" s="5">
        <v>0.3</v>
      </c>
      <c r="F62" s="5" t="s">
        <v>1109</v>
      </c>
    </row>
    <row r="63" spans="1:6" x14ac:dyDescent="0.25">
      <c r="A63" t="s">
        <v>1142</v>
      </c>
      <c r="B63" t="s">
        <v>1143</v>
      </c>
      <c r="C63" s="5">
        <v>1</v>
      </c>
      <c r="D63" s="5">
        <v>1</v>
      </c>
      <c r="E63" s="5">
        <v>1</v>
      </c>
      <c r="F63" s="5" t="s">
        <v>1127</v>
      </c>
    </row>
    <row r="64" spans="1:6" x14ac:dyDescent="0.25">
      <c r="A64" t="s">
        <v>52</v>
      </c>
      <c r="B64" t="s">
        <v>53</v>
      </c>
      <c r="C64" s="5">
        <v>142</v>
      </c>
      <c r="D64" s="5">
        <v>50</v>
      </c>
      <c r="E64" s="5">
        <v>0.35</v>
      </c>
      <c r="F64" s="5" t="s">
        <v>1109</v>
      </c>
    </row>
    <row r="65" spans="1:6" x14ac:dyDescent="0.25">
      <c r="A65" t="s">
        <v>1144</v>
      </c>
      <c r="B65" t="s">
        <v>1145</v>
      </c>
      <c r="C65" s="5">
        <v>1</v>
      </c>
      <c r="D65" s="5">
        <v>0</v>
      </c>
      <c r="E65" s="5">
        <v>0</v>
      </c>
      <c r="F65" s="5" t="s">
        <v>1109</v>
      </c>
    </row>
    <row r="66" spans="1:6" x14ac:dyDescent="0.25">
      <c r="A66" t="s">
        <v>1146</v>
      </c>
      <c r="B66" t="s">
        <v>1147</v>
      </c>
      <c r="C66" s="5">
        <v>2</v>
      </c>
      <c r="D66" s="5">
        <v>1</v>
      </c>
      <c r="E66" s="5">
        <v>0.5</v>
      </c>
      <c r="F66" s="5" t="s">
        <v>1109</v>
      </c>
    </row>
    <row r="67" spans="1:6" x14ac:dyDescent="0.25">
      <c r="A67" t="s">
        <v>54</v>
      </c>
      <c r="B67" t="s">
        <v>55</v>
      </c>
      <c r="C67" s="5">
        <v>851</v>
      </c>
      <c r="D67" s="5">
        <v>372</v>
      </c>
      <c r="E67" s="5">
        <v>0.44</v>
      </c>
      <c r="F67" s="5" t="s">
        <v>1109</v>
      </c>
    </row>
    <row r="68" spans="1:6" x14ac:dyDescent="0.25">
      <c r="A68" t="s">
        <v>66</v>
      </c>
      <c r="B68" t="s">
        <v>67</v>
      </c>
      <c r="C68" s="5">
        <v>166</v>
      </c>
      <c r="D68" s="5">
        <v>60</v>
      </c>
      <c r="E68" s="5">
        <v>0.36</v>
      </c>
      <c r="F68" s="5" t="s">
        <v>1109</v>
      </c>
    </row>
    <row r="69" spans="1:6" x14ac:dyDescent="0.25">
      <c r="A69" t="s">
        <v>1148</v>
      </c>
      <c r="B69" t="s">
        <v>1149</v>
      </c>
      <c r="C69" s="5">
        <v>39</v>
      </c>
      <c r="D69" s="5">
        <v>6</v>
      </c>
      <c r="E69" s="5">
        <v>0.15</v>
      </c>
      <c r="F69" s="5" t="s">
        <v>1109</v>
      </c>
    </row>
    <row r="70" spans="1:6" x14ac:dyDescent="0.25">
      <c r="A70" t="s">
        <v>94</v>
      </c>
      <c r="B70" t="s">
        <v>95</v>
      </c>
      <c r="C70" s="5">
        <v>344</v>
      </c>
      <c r="D70" s="5">
        <v>207</v>
      </c>
      <c r="E70" s="5">
        <v>0.6</v>
      </c>
      <c r="F70" s="5" t="s">
        <v>1127</v>
      </c>
    </row>
    <row r="71" spans="1:6" x14ac:dyDescent="0.25">
      <c r="A71" t="s">
        <v>105</v>
      </c>
      <c r="B71" t="s">
        <v>106</v>
      </c>
      <c r="C71" s="5">
        <v>197</v>
      </c>
      <c r="D71" s="5">
        <v>58</v>
      </c>
      <c r="E71" s="5">
        <v>0.28999999999999998</v>
      </c>
      <c r="F71" s="5" t="s">
        <v>1109</v>
      </c>
    </row>
    <row r="72" spans="1:6" x14ac:dyDescent="0.25">
      <c r="A72" t="s">
        <v>1150</v>
      </c>
      <c r="B72" t="s">
        <v>1151</v>
      </c>
      <c r="C72" s="5">
        <v>1</v>
      </c>
      <c r="D72" s="5">
        <v>0</v>
      </c>
      <c r="E72" s="5">
        <v>0</v>
      </c>
      <c r="F72" s="5" t="s">
        <v>1109</v>
      </c>
    </row>
    <row r="73" spans="1:6" x14ac:dyDescent="0.25">
      <c r="A73" t="s">
        <v>1152</v>
      </c>
      <c r="B73" t="s">
        <v>95</v>
      </c>
      <c r="C73" s="5">
        <v>10</v>
      </c>
      <c r="D73" s="5">
        <v>3</v>
      </c>
      <c r="E73" s="5">
        <v>0.3</v>
      </c>
      <c r="F73" s="5" t="s">
        <v>1109</v>
      </c>
    </row>
    <row r="74" spans="1:6" x14ac:dyDescent="0.25">
      <c r="A74" t="s">
        <v>92</v>
      </c>
      <c r="B74" t="s">
        <v>93</v>
      </c>
      <c r="C74" s="5">
        <v>23</v>
      </c>
      <c r="D74" s="5">
        <v>12</v>
      </c>
      <c r="E74" s="5">
        <v>0.52</v>
      </c>
      <c r="F74" s="5" t="s">
        <v>1109</v>
      </c>
    </row>
    <row r="75" spans="1:6" x14ac:dyDescent="0.25">
      <c r="A75" t="s">
        <v>124</v>
      </c>
      <c r="B75" t="s">
        <v>125</v>
      </c>
      <c r="C75" s="5">
        <v>253</v>
      </c>
      <c r="D75" s="5">
        <v>121</v>
      </c>
      <c r="E75" s="5">
        <v>0.48</v>
      </c>
      <c r="F75" s="5" t="s">
        <v>1109</v>
      </c>
    </row>
    <row r="76" spans="1:6" x14ac:dyDescent="0.25">
      <c r="A76" t="s">
        <v>1153</v>
      </c>
      <c r="B76" t="s">
        <v>1154</v>
      </c>
      <c r="C76" s="5">
        <v>1</v>
      </c>
      <c r="D76" s="5">
        <v>0</v>
      </c>
      <c r="E76" s="5">
        <v>0</v>
      </c>
      <c r="F76" s="5" t="s">
        <v>1109</v>
      </c>
    </row>
    <row r="77" spans="1:6" x14ac:dyDescent="0.25">
      <c r="A77" t="s">
        <v>135</v>
      </c>
      <c r="B77" t="s">
        <v>136</v>
      </c>
      <c r="C77" s="5">
        <v>431</v>
      </c>
      <c r="D77" s="5">
        <v>180</v>
      </c>
      <c r="E77" s="5">
        <v>0.42</v>
      </c>
      <c r="F77" s="5" t="s">
        <v>1109</v>
      </c>
    </row>
    <row r="78" spans="1:6" x14ac:dyDescent="0.25">
      <c r="A78" t="s">
        <v>1155</v>
      </c>
      <c r="B78" t="s">
        <v>1156</v>
      </c>
      <c r="C78" s="5">
        <v>1</v>
      </c>
      <c r="D78" s="5">
        <v>0</v>
      </c>
      <c r="E78" s="5">
        <v>0</v>
      </c>
      <c r="F78" s="5" t="s">
        <v>1109</v>
      </c>
    </row>
    <row r="79" spans="1:6" x14ac:dyDescent="0.25">
      <c r="A79" t="s">
        <v>129</v>
      </c>
      <c r="B79" t="s">
        <v>130</v>
      </c>
      <c r="C79" s="5">
        <v>14</v>
      </c>
      <c r="D79" s="5">
        <v>4</v>
      </c>
      <c r="E79" s="5">
        <v>0.28999999999999998</v>
      </c>
      <c r="F79" s="5" t="s">
        <v>1109</v>
      </c>
    </row>
    <row r="80" spans="1:6" x14ac:dyDescent="0.25">
      <c r="A80" t="s">
        <v>1157</v>
      </c>
      <c r="B80" t="s">
        <v>1158</v>
      </c>
      <c r="C80" s="5">
        <v>11</v>
      </c>
      <c r="D80" s="5">
        <v>5</v>
      </c>
      <c r="E80" s="5">
        <v>0.45</v>
      </c>
      <c r="F80" s="5" t="s">
        <v>1109</v>
      </c>
    </row>
    <row r="81" spans="1:6" x14ac:dyDescent="0.25">
      <c r="A81" t="s">
        <v>161</v>
      </c>
      <c r="B81" t="s">
        <v>162</v>
      </c>
      <c r="C81" s="5">
        <v>0</v>
      </c>
      <c r="D81" s="5">
        <v>2</v>
      </c>
      <c r="E81" s="5">
        <v>0</v>
      </c>
      <c r="F81" s="5" t="s">
        <v>1109</v>
      </c>
    </row>
    <row r="82" spans="1:6" x14ac:dyDescent="0.25">
      <c r="A82" t="s">
        <v>1159</v>
      </c>
      <c r="B82" t="s">
        <v>1160</v>
      </c>
      <c r="C82" s="5">
        <v>20</v>
      </c>
      <c r="D82" s="5">
        <v>5</v>
      </c>
      <c r="E82" s="5">
        <v>0.25</v>
      </c>
      <c r="F82" s="5" t="s">
        <v>1109</v>
      </c>
    </row>
    <row r="83" spans="1:6" x14ac:dyDescent="0.25">
      <c r="A83" t="s">
        <v>189</v>
      </c>
      <c r="B83" t="s">
        <v>190</v>
      </c>
      <c r="C83" s="5">
        <v>4</v>
      </c>
      <c r="D83" s="5">
        <v>1</v>
      </c>
      <c r="E83" s="5">
        <v>0.25</v>
      </c>
      <c r="F83" s="5" t="s">
        <v>1109</v>
      </c>
    </row>
    <row r="84" spans="1:6" x14ac:dyDescent="0.25">
      <c r="A84" t="s">
        <v>197</v>
      </c>
      <c r="B84" t="s">
        <v>198</v>
      </c>
      <c r="C84" s="5">
        <v>413</v>
      </c>
      <c r="D84" s="5">
        <v>172</v>
      </c>
      <c r="E84" s="5">
        <v>0.42</v>
      </c>
      <c r="F84" s="5" t="s">
        <v>1109</v>
      </c>
    </row>
    <row r="85" spans="1:6" x14ac:dyDescent="0.25">
      <c r="A85" t="s">
        <v>90</v>
      </c>
      <c r="B85" t="s">
        <v>91</v>
      </c>
      <c r="C85" s="5">
        <v>103</v>
      </c>
      <c r="D85" s="5">
        <v>47</v>
      </c>
      <c r="E85" s="5">
        <v>0.46</v>
      </c>
      <c r="F85" s="5" t="s">
        <v>1109</v>
      </c>
    </row>
    <row r="86" spans="1:6" x14ac:dyDescent="0.25">
      <c r="A86" t="s">
        <v>204</v>
      </c>
      <c r="B86" t="s">
        <v>205</v>
      </c>
      <c r="C86" s="5">
        <v>294</v>
      </c>
      <c r="D86" s="5">
        <v>109</v>
      </c>
      <c r="E86" s="5">
        <v>0.37</v>
      </c>
      <c r="F86" s="5" t="s">
        <v>1109</v>
      </c>
    </row>
    <row r="87" spans="1:6" x14ac:dyDescent="0.25">
      <c r="A87" t="s">
        <v>1161</v>
      </c>
      <c r="B87" t="s">
        <v>1162</v>
      </c>
      <c r="C87" s="5">
        <v>6</v>
      </c>
      <c r="D87" s="5">
        <v>0</v>
      </c>
      <c r="E87" s="5">
        <v>0</v>
      </c>
      <c r="F87" s="5" t="s">
        <v>1109</v>
      </c>
    </row>
    <row r="88" spans="1:6" x14ac:dyDescent="0.25">
      <c r="A88" t="s">
        <v>216</v>
      </c>
      <c r="B88" t="s">
        <v>217</v>
      </c>
      <c r="C88" s="5">
        <v>106</v>
      </c>
      <c r="D88" s="5">
        <v>60</v>
      </c>
      <c r="E88" s="5">
        <v>0.56999999999999995</v>
      </c>
      <c r="F88" s="5" t="s">
        <v>1109</v>
      </c>
    </row>
    <row r="89" spans="1:6" x14ac:dyDescent="0.25">
      <c r="A89" t="s">
        <v>1163</v>
      </c>
      <c r="B89" t="s">
        <v>1133</v>
      </c>
      <c r="C89" s="5">
        <v>1</v>
      </c>
      <c r="D89" s="5">
        <v>0</v>
      </c>
      <c r="E89" s="5">
        <v>0</v>
      </c>
      <c r="F89" s="5" t="s">
        <v>1109</v>
      </c>
    </row>
    <row r="90" spans="1:6" x14ac:dyDescent="0.25">
      <c r="A90" t="s">
        <v>238</v>
      </c>
      <c r="B90" t="s">
        <v>239</v>
      </c>
      <c r="C90" s="5">
        <v>88</v>
      </c>
      <c r="D90" s="5">
        <v>37</v>
      </c>
      <c r="E90" s="5">
        <v>0.42</v>
      </c>
      <c r="F90" s="5" t="s">
        <v>1109</v>
      </c>
    </row>
    <row r="91" spans="1:6" x14ac:dyDescent="0.25">
      <c r="A91" t="s">
        <v>16</v>
      </c>
      <c r="B91" t="s">
        <v>17</v>
      </c>
      <c r="C91" s="5">
        <v>387</v>
      </c>
      <c r="D91" s="5">
        <v>255</v>
      </c>
      <c r="E91" s="5">
        <v>0.66</v>
      </c>
      <c r="F91" s="5" t="s">
        <v>1127</v>
      </c>
    </row>
    <row r="92" spans="1:6" x14ac:dyDescent="0.25">
      <c r="A92" t="s">
        <v>30</v>
      </c>
      <c r="B92" t="s">
        <v>31</v>
      </c>
      <c r="C92" s="5">
        <v>86</v>
      </c>
      <c r="D92" s="5">
        <v>67</v>
      </c>
      <c r="E92" s="5">
        <v>0.78</v>
      </c>
      <c r="F92" s="5" t="s">
        <v>1127</v>
      </c>
    </row>
    <row r="93" spans="1:6" x14ac:dyDescent="0.25">
      <c r="A93" t="s">
        <v>32</v>
      </c>
      <c r="B93" t="s">
        <v>33</v>
      </c>
      <c r="C93" s="5">
        <v>0</v>
      </c>
      <c r="D93" s="5">
        <v>14</v>
      </c>
      <c r="E93" s="5">
        <v>0</v>
      </c>
      <c r="F93" s="5" t="s">
        <v>1109</v>
      </c>
    </row>
    <row r="94" spans="1:6" x14ac:dyDescent="0.25">
      <c r="A94" t="s">
        <v>56</v>
      </c>
      <c r="B94" t="s">
        <v>57</v>
      </c>
      <c r="C94" s="5">
        <v>408</v>
      </c>
      <c r="D94" s="5">
        <v>209</v>
      </c>
      <c r="E94" s="5">
        <v>0.51</v>
      </c>
      <c r="F94" s="5" t="s">
        <v>1109</v>
      </c>
    </row>
    <row r="95" spans="1:6" x14ac:dyDescent="0.25">
      <c r="A95" t="s">
        <v>58</v>
      </c>
      <c r="B95" t="s">
        <v>59</v>
      </c>
      <c r="C95" s="5">
        <v>713</v>
      </c>
      <c r="D95" s="5">
        <v>381</v>
      </c>
      <c r="E95" s="5">
        <v>0.53</v>
      </c>
      <c r="F95" s="5" t="s">
        <v>1109</v>
      </c>
    </row>
    <row r="96" spans="1:6" x14ac:dyDescent="0.25">
      <c r="A96" t="s">
        <v>80</v>
      </c>
      <c r="B96" t="s">
        <v>81</v>
      </c>
      <c r="C96" s="5">
        <v>77</v>
      </c>
      <c r="D96" s="5">
        <v>47</v>
      </c>
      <c r="E96" s="5">
        <v>0.61</v>
      </c>
      <c r="F96" s="5" t="s">
        <v>1127</v>
      </c>
    </row>
    <row r="97" spans="1:6" x14ac:dyDescent="0.25">
      <c r="A97" t="s">
        <v>101</v>
      </c>
      <c r="B97" t="s">
        <v>102</v>
      </c>
      <c r="C97" s="5">
        <v>0</v>
      </c>
      <c r="D97" s="5">
        <v>2</v>
      </c>
      <c r="E97" s="5">
        <v>0</v>
      </c>
      <c r="F97" s="5" t="s">
        <v>1109</v>
      </c>
    </row>
    <row r="98" spans="1:6" x14ac:dyDescent="0.25">
      <c r="A98" t="s">
        <v>127</v>
      </c>
      <c r="B98" t="s">
        <v>128</v>
      </c>
      <c r="C98" s="5">
        <v>142</v>
      </c>
      <c r="D98" s="5">
        <v>76</v>
      </c>
      <c r="E98" s="5">
        <v>0.54</v>
      </c>
      <c r="F98" s="5" t="s">
        <v>1109</v>
      </c>
    </row>
    <row r="99" spans="1:6" x14ac:dyDescent="0.25">
      <c r="A99" t="s">
        <v>153</v>
      </c>
      <c r="B99" t="s">
        <v>154</v>
      </c>
      <c r="C99" s="5">
        <v>8</v>
      </c>
      <c r="D99" s="5">
        <v>5</v>
      </c>
      <c r="E99" s="5">
        <v>0.63</v>
      </c>
      <c r="F99" s="5" t="s">
        <v>1127</v>
      </c>
    </row>
    <row r="100" spans="1:6" x14ac:dyDescent="0.25">
      <c r="A100" t="s">
        <v>191</v>
      </c>
      <c r="B100" t="s">
        <v>192</v>
      </c>
      <c r="C100" s="5">
        <v>195</v>
      </c>
      <c r="D100" s="5">
        <v>105</v>
      </c>
      <c r="E100" s="5">
        <v>0.54</v>
      </c>
      <c r="F100" s="5" t="s">
        <v>1109</v>
      </c>
    </row>
    <row r="101" spans="1:6" x14ac:dyDescent="0.25">
      <c r="A101" t="s">
        <v>214</v>
      </c>
      <c r="B101" t="s">
        <v>215</v>
      </c>
      <c r="C101" s="5">
        <v>162</v>
      </c>
      <c r="D101" s="5">
        <v>73</v>
      </c>
      <c r="E101" s="5">
        <v>0.45</v>
      </c>
      <c r="F101" s="5" t="s">
        <v>1109</v>
      </c>
    </row>
    <row r="102" spans="1:6" x14ac:dyDescent="0.25">
      <c r="A102" t="s">
        <v>206</v>
      </c>
      <c r="B102" t="s">
        <v>207</v>
      </c>
      <c r="C102" s="5">
        <v>81</v>
      </c>
      <c r="D102" s="5">
        <v>63</v>
      </c>
      <c r="E102" s="5">
        <v>0.78</v>
      </c>
      <c r="F102" s="5" t="s">
        <v>1127</v>
      </c>
    </row>
    <row r="103" spans="1:6" x14ac:dyDescent="0.25">
      <c r="A103" t="s">
        <v>1164</v>
      </c>
      <c r="B103" t="s">
        <v>1165</v>
      </c>
      <c r="C103" s="5">
        <v>9</v>
      </c>
      <c r="D103" s="5">
        <v>5</v>
      </c>
      <c r="E103" s="5">
        <v>0.56000000000000005</v>
      </c>
      <c r="F103" s="5" t="s">
        <v>1109</v>
      </c>
    </row>
    <row r="104" spans="1:6" x14ac:dyDescent="0.25">
      <c r="A104" t="s">
        <v>15</v>
      </c>
      <c r="B104" t="s">
        <v>14</v>
      </c>
      <c r="C104" s="5">
        <v>164</v>
      </c>
      <c r="D104" s="5">
        <v>66</v>
      </c>
      <c r="E104" s="5">
        <v>0.4</v>
      </c>
      <c r="F104" s="5" t="s">
        <v>1109</v>
      </c>
    </row>
    <row r="105" spans="1:6" x14ac:dyDescent="0.25">
      <c r="A105" t="s">
        <v>1166</v>
      </c>
      <c r="B105" t="s">
        <v>1167</v>
      </c>
      <c r="C105" s="5">
        <v>1</v>
      </c>
      <c r="D105" s="5">
        <v>0</v>
      </c>
      <c r="E105" s="5">
        <v>0</v>
      </c>
      <c r="F105" s="5" t="s">
        <v>1109</v>
      </c>
    </row>
    <row r="106" spans="1:6" x14ac:dyDescent="0.25">
      <c r="A106" t="s">
        <v>1088</v>
      </c>
      <c r="B106" t="s">
        <v>1168</v>
      </c>
      <c r="C106" s="5">
        <v>2</v>
      </c>
      <c r="D106" s="5">
        <v>0</v>
      </c>
      <c r="E106" s="5">
        <v>0</v>
      </c>
      <c r="F106" s="5" t="s">
        <v>1109</v>
      </c>
    </row>
    <row r="107" spans="1:6" x14ac:dyDescent="0.25">
      <c r="A107" t="s">
        <v>36</v>
      </c>
      <c r="B107" t="s">
        <v>37</v>
      </c>
      <c r="C107" s="5">
        <v>172</v>
      </c>
      <c r="D107" s="5">
        <v>92</v>
      </c>
      <c r="E107" s="5">
        <v>0.53</v>
      </c>
      <c r="F107" s="5" t="s">
        <v>1109</v>
      </c>
    </row>
    <row r="108" spans="1:6" x14ac:dyDescent="0.25">
      <c r="A108" t="s">
        <v>29</v>
      </c>
      <c r="B108" t="s">
        <v>28</v>
      </c>
      <c r="C108" s="5">
        <v>69</v>
      </c>
      <c r="D108" s="5">
        <v>33</v>
      </c>
      <c r="E108" s="5">
        <v>0.48</v>
      </c>
      <c r="F108" s="5" t="s">
        <v>1109</v>
      </c>
    </row>
    <row r="109" spans="1:6" x14ac:dyDescent="0.25">
      <c r="A109" t="s">
        <v>40</v>
      </c>
      <c r="B109" t="s">
        <v>39</v>
      </c>
      <c r="C109" s="5">
        <v>51</v>
      </c>
      <c r="D109" s="5">
        <v>30</v>
      </c>
      <c r="E109" s="5">
        <v>0.59</v>
      </c>
      <c r="F109" s="5" t="s">
        <v>1109</v>
      </c>
    </row>
    <row r="110" spans="1:6" x14ac:dyDescent="0.25">
      <c r="A110" t="s">
        <v>43</v>
      </c>
      <c r="B110" t="s">
        <v>42</v>
      </c>
      <c r="C110" s="5">
        <v>35</v>
      </c>
      <c r="D110" s="5">
        <v>16</v>
      </c>
      <c r="E110" s="5">
        <v>0.46</v>
      </c>
      <c r="F110" s="5" t="s">
        <v>1109</v>
      </c>
    </row>
    <row r="111" spans="1:6" x14ac:dyDescent="0.25">
      <c r="A111" t="s">
        <v>1169</v>
      </c>
      <c r="B111" t="s">
        <v>1170</v>
      </c>
      <c r="C111" s="5">
        <v>1</v>
      </c>
      <c r="D111" s="5">
        <v>0</v>
      </c>
      <c r="E111" s="5">
        <v>0</v>
      </c>
      <c r="F111" s="5" t="s">
        <v>1109</v>
      </c>
    </row>
    <row r="112" spans="1:6" x14ac:dyDescent="0.25">
      <c r="A112" t="s">
        <v>1089</v>
      </c>
      <c r="B112" t="s">
        <v>1171</v>
      </c>
      <c r="C112" s="5">
        <v>14</v>
      </c>
      <c r="D112" s="5">
        <v>10</v>
      </c>
      <c r="E112" s="5">
        <v>0.71</v>
      </c>
      <c r="F112" s="5" t="s">
        <v>1127</v>
      </c>
    </row>
    <row r="113" spans="1:6" x14ac:dyDescent="0.25">
      <c r="A113" t="s">
        <v>1100</v>
      </c>
      <c r="B113" t="s">
        <v>1147</v>
      </c>
      <c r="C113" s="5">
        <v>3</v>
      </c>
      <c r="D113" s="5">
        <v>1</v>
      </c>
      <c r="E113" s="5">
        <v>0.33</v>
      </c>
      <c r="F113" s="5" t="s">
        <v>1109</v>
      </c>
    </row>
    <row r="114" spans="1:6" x14ac:dyDescent="0.25">
      <c r="A114" t="s">
        <v>64</v>
      </c>
      <c r="B114" t="s">
        <v>65</v>
      </c>
      <c r="C114" s="5">
        <v>80</v>
      </c>
      <c r="D114" s="5">
        <v>31</v>
      </c>
      <c r="E114" s="5">
        <v>0.39</v>
      </c>
      <c r="F114" s="5" t="s">
        <v>1109</v>
      </c>
    </row>
    <row r="115" spans="1:6" x14ac:dyDescent="0.25">
      <c r="A115" t="s">
        <v>1172</v>
      </c>
      <c r="B115" t="s">
        <v>1173</v>
      </c>
      <c r="C115" s="5">
        <v>2</v>
      </c>
      <c r="D115" s="5">
        <v>0</v>
      </c>
      <c r="E115" s="5">
        <v>0</v>
      </c>
      <c r="F115" s="5" t="s">
        <v>1109</v>
      </c>
    </row>
    <row r="116" spans="1:6" x14ac:dyDescent="0.25">
      <c r="A116" t="s">
        <v>68</v>
      </c>
      <c r="B116" t="s">
        <v>69</v>
      </c>
      <c r="C116" s="5">
        <v>59</v>
      </c>
      <c r="D116" s="5">
        <v>28</v>
      </c>
      <c r="E116" s="5">
        <v>0.47</v>
      </c>
      <c r="F116" s="5" t="s">
        <v>1109</v>
      </c>
    </row>
    <row r="117" spans="1:6" x14ac:dyDescent="0.25">
      <c r="A117" t="s">
        <v>96</v>
      </c>
      <c r="B117" t="s">
        <v>95</v>
      </c>
      <c r="C117" s="5">
        <v>111</v>
      </c>
      <c r="D117" s="5">
        <v>45</v>
      </c>
      <c r="E117" s="5">
        <v>0.41</v>
      </c>
      <c r="F117" s="5" t="s">
        <v>1109</v>
      </c>
    </row>
    <row r="118" spans="1:6" x14ac:dyDescent="0.25">
      <c r="A118" t="s">
        <v>1174</v>
      </c>
      <c r="B118" t="s">
        <v>1175</v>
      </c>
      <c r="C118" s="5">
        <v>1</v>
      </c>
      <c r="D118" s="5">
        <v>0</v>
      </c>
      <c r="E118" s="5">
        <v>0</v>
      </c>
      <c r="F118" s="5" t="s">
        <v>1109</v>
      </c>
    </row>
    <row r="119" spans="1:6" x14ac:dyDescent="0.25">
      <c r="A119" t="s">
        <v>1176</v>
      </c>
      <c r="B119" t="s">
        <v>1177</v>
      </c>
      <c r="C119" s="5">
        <v>1</v>
      </c>
      <c r="D119" s="5">
        <v>0</v>
      </c>
      <c r="E119" s="5">
        <v>0</v>
      </c>
      <c r="F119" s="5" t="s">
        <v>1109</v>
      </c>
    </row>
    <row r="120" spans="1:6" x14ac:dyDescent="0.25">
      <c r="A120" t="s">
        <v>76</v>
      </c>
      <c r="B120" t="s">
        <v>77</v>
      </c>
      <c r="C120" s="5">
        <v>2058</v>
      </c>
      <c r="D120" s="5">
        <v>1368</v>
      </c>
      <c r="E120" s="5">
        <v>0.66</v>
      </c>
      <c r="F120" s="5" t="s">
        <v>1127</v>
      </c>
    </row>
    <row r="121" spans="1:6" x14ac:dyDescent="0.25">
      <c r="A121" t="s">
        <v>117</v>
      </c>
      <c r="B121" t="s">
        <v>116</v>
      </c>
      <c r="C121" s="5">
        <v>75</v>
      </c>
      <c r="D121" s="5">
        <v>34</v>
      </c>
      <c r="E121" s="5">
        <v>0.45</v>
      </c>
      <c r="F121" s="5" t="s">
        <v>1109</v>
      </c>
    </row>
    <row r="122" spans="1:6" x14ac:dyDescent="0.25">
      <c r="A122" t="s">
        <v>1178</v>
      </c>
      <c r="B122" t="s">
        <v>1119</v>
      </c>
      <c r="C122" s="5">
        <v>1</v>
      </c>
      <c r="D122" s="5">
        <v>0</v>
      </c>
      <c r="E122" s="5">
        <v>0</v>
      </c>
      <c r="F122" s="5" t="s">
        <v>1109</v>
      </c>
    </row>
    <row r="123" spans="1:6" x14ac:dyDescent="0.25">
      <c r="A123" t="s">
        <v>97</v>
      </c>
      <c r="B123" t="s">
        <v>98</v>
      </c>
      <c r="C123" s="5">
        <v>62</v>
      </c>
      <c r="D123" s="5">
        <v>26</v>
      </c>
      <c r="E123" s="5">
        <v>0.42</v>
      </c>
      <c r="F123" s="5" t="s">
        <v>1109</v>
      </c>
    </row>
    <row r="124" spans="1:6" x14ac:dyDescent="0.25">
      <c r="A124" t="s">
        <v>126</v>
      </c>
      <c r="B124" t="s">
        <v>125</v>
      </c>
      <c r="C124" s="5">
        <v>152</v>
      </c>
      <c r="D124" s="5">
        <v>75</v>
      </c>
      <c r="E124" s="5">
        <v>0.49</v>
      </c>
      <c r="F124" s="5" t="s">
        <v>1109</v>
      </c>
    </row>
    <row r="125" spans="1:6" x14ac:dyDescent="0.25">
      <c r="A125" t="s">
        <v>137</v>
      </c>
      <c r="B125" t="s">
        <v>138</v>
      </c>
      <c r="C125" s="5">
        <v>0</v>
      </c>
      <c r="D125" s="5">
        <v>1</v>
      </c>
      <c r="E125" s="5">
        <v>0</v>
      </c>
      <c r="F125" s="5" t="s">
        <v>1109</v>
      </c>
    </row>
    <row r="126" spans="1:6" x14ac:dyDescent="0.25">
      <c r="A126" t="s">
        <v>1090</v>
      </c>
      <c r="B126" t="s">
        <v>1179</v>
      </c>
      <c r="C126" s="5">
        <v>3</v>
      </c>
      <c r="D126" s="5">
        <v>3</v>
      </c>
      <c r="E126" s="5">
        <v>1</v>
      </c>
      <c r="F126" s="5" t="s">
        <v>1127</v>
      </c>
    </row>
    <row r="127" spans="1:6" x14ac:dyDescent="0.25">
      <c r="A127" t="s">
        <v>159</v>
      </c>
      <c r="B127" t="s">
        <v>160</v>
      </c>
      <c r="C127" s="5">
        <v>956</v>
      </c>
      <c r="D127" s="5">
        <v>582</v>
      </c>
      <c r="E127" s="5">
        <v>0.61</v>
      </c>
      <c r="F127" s="5" t="s">
        <v>1127</v>
      </c>
    </row>
    <row r="128" spans="1:6" x14ac:dyDescent="0.25">
      <c r="A128" t="s">
        <v>1101</v>
      </c>
      <c r="B128" t="s">
        <v>1180</v>
      </c>
      <c r="C128" s="5">
        <v>9</v>
      </c>
      <c r="D128" s="5">
        <v>3</v>
      </c>
      <c r="E128" s="5">
        <v>0.33</v>
      </c>
      <c r="F128" s="5" t="s">
        <v>1109</v>
      </c>
    </row>
    <row r="129" spans="1:6" x14ac:dyDescent="0.25">
      <c r="A129" t="s">
        <v>199</v>
      </c>
      <c r="B129" t="s">
        <v>200</v>
      </c>
      <c r="C129" s="5">
        <v>130</v>
      </c>
      <c r="D129" s="5">
        <v>75</v>
      </c>
      <c r="E129" s="5">
        <v>0.57999999999999996</v>
      </c>
      <c r="F129" s="5" t="s">
        <v>1109</v>
      </c>
    </row>
    <row r="130" spans="1:6" x14ac:dyDescent="0.25">
      <c r="A130" t="s">
        <v>99</v>
      </c>
      <c r="B130" t="s">
        <v>100</v>
      </c>
      <c r="C130" s="5">
        <v>56</v>
      </c>
      <c r="D130" s="5">
        <v>24</v>
      </c>
      <c r="E130" s="5">
        <v>0.43</v>
      </c>
      <c r="F130" s="5" t="s">
        <v>1109</v>
      </c>
    </row>
    <row r="131" spans="1:6" x14ac:dyDescent="0.25">
      <c r="A131" t="s">
        <v>203</v>
      </c>
      <c r="B131" t="s">
        <v>202</v>
      </c>
      <c r="C131" s="5">
        <v>52</v>
      </c>
      <c r="D131" s="5">
        <v>22</v>
      </c>
      <c r="E131" s="5">
        <v>0.42</v>
      </c>
      <c r="F131" s="5" t="s">
        <v>1109</v>
      </c>
    </row>
    <row r="132" spans="1:6" x14ac:dyDescent="0.25">
      <c r="A132" t="s">
        <v>1181</v>
      </c>
      <c r="B132" t="s">
        <v>1133</v>
      </c>
      <c r="C132" s="5">
        <v>1</v>
      </c>
      <c r="D132" s="5">
        <v>0</v>
      </c>
      <c r="E132" s="5">
        <v>0</v>
      </c>
      <c r="F132" s="5" t="s">
        <v>1109</v>
      </c>
    </row>
    <row r="133" spans="1:6" x14ac:dyDescent="0.25">
      <c r="A133" t="s">
        <v>240</v>
      </c>
      <c r="B133" t="s">
        <v>239</v>
      </c>
      <c r="C133" s="5">
        <v>105</v>
      </c>
      <c r="D133" s="5">
        <v>30</v>
      </c>
      <c r="E133" s="5">
        <v>0.28999999999999998</v>
      </c>
      <c r="F133" s="5" t="s">
        <v>1109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3"/>
  <sheetViews>
    <sheetView workbookViewId="0">
      <selection activeCell="E129" sqref="E129"/>
    </sheetView>
  </sheetViews>
  <sheetFormatPr defaultRowHeight="15" x14ac:dyDescent="0.25"/>
  <cols>
    <col min="2" max="9" width="9.140625" style="5"/>
  </cols>
  <sheetData>
    <row r="1" spans="1:26" ht="30" x14ac:dyDescent="0.25">
      <c r="A1" t="s">
        <v>1213</v>
      </c>
      <c r="B1" s="17" t="s">
        <v>1220</v>
      </c>
      <c r="C1" s="17" t="s">
        <v>1221</v>
      </c>
      <c r="D1" s="17" t="s">
        <v>1222</v>
      </c>
      <c r="E1" s="19" t="s">
        <v>1219</v>
      </c>
      <c r="F1" s="17" t="s">
        <v>1216</v>
      </c>
      <c r="G1" s="17" t="s">
        <v>1217</v>
      </c>
      <c r="H1" s="17" t="s">
        <v>1218</v>
      </c>
      <c r="I1" s="19" t="s">
        <v>1214</v>
      </c>
      <c r="J1" t="s">
        <v>1215</v>
      </c>
      <c r="M1" s="13" t="s">
        <v>1084</v>
      </c>
      <c r="N1" t="s">
        <v>1083</v>
      </c>
      <c r="O1" s="16" t="s">
        <v>1085</v>
      </c>
      <c r="P1" s="15" t="s">
        <v>1086</v>
      </c>
      <c r="R1" s="13" t="s">
        <v>1084</v>
      </c>
      <c r="S1" t="s">
        <v>1083</v>
      </c>
      <c r="T1" s="16" t="s">
        <v>1085</v>
      </c>
      <c r="U1" s="15" t="s">
        <v>1086</v>
      </c>
      <c r="W1" s="14" t="s">
        <v>1084</v>
      </c>
      <c r="X1" t="s">
        <v>1083</v>
      </c>
      <c r="Y1" s="16" t="s">
        <v>1085</v>
      </c>
      <c r="Z1" s="15" t="s">
        <v>1086</v>
      </c>
    </row>
    <row r="2" spans="1:26" x14ac:dyDescent="0.25">
      <c r="A2" t="s">
        <v>6</v>
      </c>
      <c r="B2" s="5" t="str">
        <f t="shared" ref="B2:B33" si="0">IFERROR(VLOOKUP($A2, MO_17, 2, FALSE),"")</f>
        <v/>
      </c>
      <c r="C2" s="5" t="str">
        <f t="shared" ref="C2:C33" si="1">IFERROR(VLOOKUP($A2, MO_18, 2, FALSE),"")</f>
        <v/>
      </c>
      <c r="D2" s="5" t="str">
        <f t="shared" ref="D2:D33" si="2">IFERROR(VLOOKUP($A2, MO_19, 2, FALSE),"")</f>
        <v/>
      </c>
      <c r="E2" s="19" t="str">
        <f>IFERROR(AVERAGE(B2:D2), "")</f>
        <v/>
      </c>
      <c r="F2" s="5" t="str">
        <f t="shared" ref="F2:F33" si="3">IFERROR(VLOOKUP($A2, MO_17, 3, FALSE), "")</f>
        <v/>
      </c>
      <c r="G2" s="5" t="str">
        <f t="shared" ref="G2:G33" si="4">IFERROR(VLOOKUP($A2, MO_18, 3, FALSE), "")</f>
        <v/>
      </c>
      <c r="H2" s="5" t="str">
        <f t="shared" ref="H2:H33" si="5">IFERROR(VLOOKUP($A2, MO_19, 3, FALSE), "")</f>
        <v/>
      </c>
      <c r="I2" s="19" t="str">
        <f>IFERROR((MEDIAN(F2:H2)/12), "")</f>
        <v/>
      </c>
      <c r="M2" s="13" t="s">
        <v>1092</v>
      </c>
      <c r="N2" t="s">
        <v>41</v>
      </c>
      <c r="O2" s="16">
        <v>3</v>
      </c>
      <c r="P2" s="15">
        <v>57</v>
      </c>
      <c r="R2" s="13" t="s">
        <v>1087</v>
      </c>
      <c r="S2" t="s">
        <v>41</v>
      </c>
      <c r="T2" s="16">
        <v>2</v>
      </c>
      <c r="U2" s="15">
        <v>141</v>
      </c>
      <c r="W2" s="14" t="s">
        <v>1093</v>
      </c>
      <c r="X2" t="s">
        <v>41</v>
      </c>
      <c r="Y2" s="16">
        <v>1</v>
      </c>
      <c r="Z2" s="15">
        <v>59</v>
      </c>
    </row>
    <row r="3" spans="1:26" x14ac:dyDescent="0.25">
      <c r="A3" t="s">
        <v>41</v>
      </c>
      <c r="B3" s="5">
        <f t="shared" si="0"/>
        <v>3</v>
      </c>
      <c r="C3" s="5">
        <f t="shared" si="1"/>
        <v>2</v>
      </c>
      <c r="D3" s="5">
        <f t="shared" si="2"/>
        <v>1</v>
      </c>
      <c r="E3" s="19">
        <f t="shared" ref="E3:E66" si="6">IFERROR(AVERAGE(B3:D3), "")</f>
        <v>2</v>
      </c>
      <c r="F3" s="5">
        <f t="shared" si="3"/>
        <v>57</v>
      </c>
      <c r="G3" s="5">
        <f t="shared" si="4"/>
        <v>141</v>
      </c>
      <c r="H3" s="5">
        <f t="shared" si="5"/>
        <v>59</v>
      </c>
      <c r="I3" s="20">
        <f t="shared" ref="I3:I66" si="7">IFERROR((MEDIAN(F3:H3)/12), "")</f>
        <v>4.916666666666667</v>
      </c>
      <c r="M3" s="13" t="s">
        <v>1092</v>
      </c>
      <c r="N3" t="s">
        <v>46</v>
      </c>
      <c r="O3" s="16">
        <v>4</v>
      </c>
      <c r="P3" s="15">
        <v>45</v>
      </c>
      <c r="R3" s="13" t="s">
        <v>1087</v>
      </c>
      <c r="S3" t="s">
        <v>46</v>
      </c>
      <c r="T3" s="16">
        <v>3</v>
      </c>
      <c r="U3" s="15">
        <v>35</v>
      </c>
      <c r="W3" s="14" t="s">
        <v>1093</v>
      </c>
      <c r="X3" t="s">
        <v>46</v>
      </c>
      <c r="Y3" s="16">
        <v>4</v>
      </c>
      <c r="Z3" s="15">
        <v>39</v>
      </c>
    </row>
    <row r="4" spans="1:26" x14ac:dyDescent="0.25">
      <c r="A4" t="s">
        <v>46</v>
      </c>
      <c r="B4" s="5">
        <f t="shared" si="0"/>
        <v>4</v>
      </c>
      <c r="C4" s="5">
        <f t="shared" si="1"/>
        <v>3</v>
      </c>
      <c r="D4" s="5">
        <f t="shared" si="2"/>
        <v>4</v>
      </c>
      <c r="E4" s="20">
        <f t="shared" si="6"/>
        <v>3.6666666666666665</v>
      </c>
      <c r="F4" s="5">
        <f t="shared" si="3"/>
        <v>45</v>
      </c>
      <c r="G4" s="5">
        <f t="shared" si="4"/>
        <v>35</v>
      </c>
      <c r="H4" s="5">
        <f t="shared" si="5"/>
        <v>39</v>
      </c>
      <c r="I4" s="20">
        <f t="shared" si="7"/>
        <v>3.25</v>
      </c>
      <c r="M4" s="13" t="s">
        <v>1092</v>
      </c>
      <c r="N4" t="s">
        <v>115</v>
      </c>
      <c r="O4" s="16">
        <v>9</v>
      </c>
      <c r="P4" s="15">
        <v>52</v>
      </c>
      <c r="R4" s="13" t="s">
        <v>1087</v>
      </c>
      <c r="S4" t="s">
        <v>115</v>
      </c>
      <c r="T4" s="16">
        <v>16</v>
      </c>
      <c r="U4" s="15">
        <v>79</v>
      </c>
      <c r="W4" s="14" t="s">
        <v>1093</v>
      </c>
      <c r="X4" t="s">
        <v>82</v>
      </c>
      <c r="Y4" s="16">
        <v>1</v>
      </c>
      <c r="Z4" s="15">
        <v>21</v>
      </c>
    </row>
    <row r="5" spans="1:26" x14ac:dyDescent="0.25">
      <c r="A5" t="s">
        <v>82</v>
      </c>
      <c r="B5" s="5" t="str">
        <f t="shared" si="0"/>
        <v/>
      </c>
      <c r="C5" s="5" t="str">
        <f t="shared" si="1"/>
        <v/>
      </c>
      <c r="D5" s="5">
        <f t="shared" si="2"/>
        <v>1</v>
      </c>
      <c r="E5" s="20">
        <f t="shared" si="6"/>
        <v>1</v>
      </c>
      <c r="F5" s="5" t="str">
        <f t="shared" si="3"/>
        <v/>
      </c>
      <c r="G5" s="5" t="str">
        <f t="shared" si="4"/>
        <v/>
      </c>
      <c r="H5" s="5">
        <f t="shared" si="5"/>
        <v>21</v>
      </c>
      <c r="I5" s="20">
        <f t="shared" si="7"/>
        <v>1.75</v>
      </c>
      <c r="M5" s="13" t="s">
        <v>1092</v>
      </c>
      <c r="N5" t="s">
        <v>143</v>
      </c>
      <c r="O5" s="16">
        <v>10</v>
      </c>
      <c r="P5" s="15">
        <v>45</v>
      </c>
      <c r="R5" s="13" t="s">
        <v>1087</v>
      </c>
      <c r="S5" t="s">
        <v>1120</v>
      </c>
      <c r="T5" s="16">
        <v>1</v>
      </c>
      <c r="U5" s="15">
        <v>409</v>
      </c>
      <c r="W5" s="14" t="s">
        <v>1093</v>
      </c>
      <c r="X5" t="s">
        <v>115</v>
      </c>
      <c r="Y5" s="16">
        <v>7</v>
      </c>
      <c r="Z5" s="15">
        <v>71</v>
      </c>
    </row>
    <row r="6" spans="1:26" x14ac:dyDescent="0.25">
      <c r="A6" t="s">
        <v>84</v>
      </c>
      <c r="B6" s="5" t="str">
        <f t="shared" si="0"/>
        <v/>
      </c>
      <c r="C6" s="5" t="str">
        <f t="shared" si="1"/>
        <v/>
      </c>
      <c r="D6" s="5" t="str">
        <f t="shared" si="2"/>
        <v/>
      </c>
      <c r="E6" s="20" t="str">
        <f t="shared" si="6"/>
        <v/>
      </c>
      <c r="F6" s="5" t="str">
        <f t="shared" si="3"/>
        <v/>
      </c>
      <c r="G6" s="5" t="str">
        <f t="shared" si="4"/>
        <v/>
      </c>
      <c r="H6" s="5" t="str">
        <f t="shared" si="5"/>
        <v/>
      </c>
      <c r="I6" s="20" t="str">
        <f t="shared" si="7"/>
        <v/>
      </c>
      <c r="M6" s="13" t="s">
        <v>1092</v>
      </c>
      <c r="N6" t="s">
        <v>145</v>
      </c>
      <c r="O6" s="16">
        <v>46</v>
      </c>
      <c r="P6" s="15">
        <v>45</v>
      </c>
      <c r="R6" s="13" t="s">
        <v>1087</v>
      </c>
      <c r="S6" t="s">
        <v>143</v>
      </c>
      <c r="T6" s="16">
        <v>6</v>
      </c>
      <c r="U6" s="15">
        <v>44</v>
      </c>
      <c r="W6" s="14" t="s">
        <v>1093</v>
      </c>
      <c r="X6" t="s">
        <v>143</v>
      </c>
      <c r="Y6" s="16">
        <v>9</v>
      </c>
      <c r="Z6" s="15">
        <v>47</v>
      </c>
    </row>
    <row r="7" spans="1:26" x14ac:dyDescent="0.25">
      <c r="A7" t="s">
        <v>86</v>
      </c>
      <c r="B7" s="5" t="str">
        <f t="shared" si="0"/>
        <v/>
      </c>
      <c r="C7" s="5" t="str">
        <f t="shared" si="1"/>
        <v/>
      </c>
      <c r="D7" s="5" t="str">
        <f t="shared" si="2"/>
        <v/>
      </c>
      <c r="E7" s="20" t="str">
        <f t="shared" si="6"/>
        <v/>
      </c>
      <c r="F7" s="5" t="str">
        <f t="shared" si="3"/>
        <v/>
      </c>
      <c r="G7" s="5" t="str">
        <f t="shared" si="4"/>
        <v/>
      </c>
      <c r="H7" s="5" t="str">
        <f t="shared" si="5"/>
        <v/>
      </c>
      <c r="I7" s="20" t="str">
        <f t="shared" si="7"/>
        <v/>
      </c>
      <c r="M7" s="13" t="s">
        <v>1092</v>
      </c>
      <c r="N7" t="s">
        <v>147</v>
      </c>
      <c r="O7" s="16">
        <v>33</v>
      </c>
      <c r="P7" s="15">
        <v>56</v>
      </c>
      <c r="R7" s="13" t="s">
        <v>1087</v>
      </c>
      <c r="S7" t="s">
        <v>145</v>
      </c>
      <c r="T7" s="16">
        <v>43</v>
      </c>
      <c r="U7" s="15">
        <v>47</v>
      </c>
      <c r="W7" s="14" t="s">
        <v>1093</v>
      </c>
      <c r="X7" t="s">
        <v>145</v>
      </c>
      <c r="Y7" s="16">
        <v>37</v>
      </c>
      <c r="Z7" s="15">
        <v>47</v>
      </c>
    </row>
    <row r="8" spans="1:26" x14ac:dyDescent="0.25">
      <c r="A8" t="s">
        <v>115</v>
      </c>
      <c r="B8" s="5">
        <f t="shared" si="0"/>
        <v>9</v>
      </c>
      <c r="C8" s="5">
        <f t="shared" si="1"/>
        <v>16</v>
      </c>
      <c r="D8" s="5">
        <f t="shared" si="2"/>
        <v>7</v>
      </c>
      <c r="E8" s="20">
        <f t="shared" si="6"/>
        <v>10.666666666666666</v>
      </c>
      <c r="F8" s="5">
        <f t="shared" si="3"/>
        <v>52</v>
      </c>
      <c r="G8" s="5">
        <f t="shared" si="4"/>
        <v>79</v>
      </c>
      <c r="H8" s="5">
        <f t="shared" si="5"/>
        <v>71</v>
      </c>
      <c r="I8" s="20">
        <f t="shared" si="7"/>
        <v>5.916666666666667</v>
      </c>
      <c r="M8" s="13" t="s">
        <v>1092</v>
      </c>
      <c r="N8" t="s">
        <v>149</v>
      </c>
      <c r="O8" s="16">
        <v>27</v>
      </c>
      <c r="P8" s="15">
        <v>47</v>
      </c>
      <c r="R8" s="13" t="s">
        <v>1087</v>
      </c>
      <c r="S8" t="s">
        <v>147</v>
      </c>
      <c r="T8" s="16">
        <v>41</v>
      </c>
      <c r="U8" s="15">
        <v>57</v>
      </c>
      <c r="W8" s="14" t="s">
        <v>1093</v>
      </c>
      <c r="X8" t="s">
        <v>147</v>
      </c>
      <c r="Y8" s="16">
        <v>28</v>
      </c>
      <c r="Z8" s="15">
        <v>64</v>
      </c>
    </row>
    <row r="9" spans="1:26" x14ac:dyDescent="0.25">
      <c r="A9" t="s">
        <v>151</v>
      </c>
      <c r="B9" s="5" t="str">
        <f t="shared" si="0"/>
        <v/>
      </c>
      <c r="C9" s="5" t="str">
        <f t="shared" si="1"/>
        <v/>
      </c>
      <c r="D9" s="5" t="str">
        <f t="shared" si="2"/>
        <v/>
      </c>
      <c r="E9" s="20" t="str">
        <f t="shared" si="6"/>
        <v/>
      </c>
      <c r="F9" s="5" t="str">
        <f t="shared" si="3"/>
        <v/>
      </c>
      <c r="G9" s="5" t="str">
        <f t="shared" si="4"/>
        <v/>
      </c>
      <c r="H9" s="5" t="str">
        <f t="shared" si="5"/>
        <v/>
      </c>
      <c r="I9" s="20" t="str">
        <f t="shared" si="7"/>
        <v/>
      </c>
      <c r="M9" s="13" t="s">
        <v>1092</v>
      </c>
      <c r="N9" t="s">
        <v>173</v>
      </c>
      <c r="O9" s="16">
        <v>35</v>
      </c>
      <c r="P9" s="15">
        <v>45</v>
      </c>
      <c r="R9" s="13" t="s">
        <v>1087</v>
      </c>
      <c r="S9" t="s">
        <v>149</v>
      </c>
      <c r="T9" s="16">
        <v>34</v>
      </c>
      <c r="U9" s="15">
        <v>46</v>
      </c>
      <c r="W9" s="14" t="s">
        <v>1093</v>
      </c>
      <c r="X9" t="s">
        <v>149</v>
      </c>
      <c r="Y9" s="16">
        <v>31</v>
      </c>
      <c r="Z9" s="15">
        <v>47</v>
      </c>
    </row>
    <row r="10" spans="1:26" x14ac:dyDescent="0.25">
      <c r="A10" t="s">
        <v>143</v>
      </c>
      <c r="B10" s="5">
        <f t="shared" si="0"/>
        <v>10</v>
      </c>
      <c r="C10" s="5">
        <f t="shared" si="1"/>
        <v>6</v>
      </c>
      <c r="D10" s="5">
        <f t="shared" si="2"/>
        <v>9</v>
      </c>
      <c r="E10" s="20">
        <f t="shared" si="6"/>
        <v>8.3333333333333339</v>
      </c>
      <c r="F10" s="5">
        <f t="shared" si="3"/>
        <v>45</v>
      </c>
      <c r="G10" s="5">
        <f t="shared" si="4"/>
        <v>44</v>
      </c>
      <c r="H10" s="5">
        <f t="shared" si="5"/>
        <v>47</v>
      </c>
      <c r="I10" s="20">
        <f t="shared" si="7"/>
        <v>3.75</v>
      </c>
      <c r="M10" s="13" t="s">
        <v>1092</v>
      </c>
      <c r="N10" t="s">
        <v>169</v>
      </c>
      <c r="O10" s="16">
        <v>5</v>
      </c>
      <c r="P10" s="15">
        <v>81</v>
      </c>
      <c r="R10" s="13" t="s">
        <v>1087</v>
      </c>
      <c r="S10" t="s">
        <v>155</v>
      </c>
      <c r="T10" s="16">
        <v>3</v>
      </c>
      <c r="U10" s="15">
        <v>59</v>
      </c>
      <c r="W10" s="14" t="s">
        <v>1093</v>
      </c>
      <c r="X10" t="s">
        <v>167</v>
      </c>
      <c r="Y10" s="16">
        <v>2</v>
      </c>
      <c r="Z10" s="15">
        <v>56</v>
      </c>
    </row>
    <row r="11" spans="1:26" x14ac:dyDescent="0.25">
      <c r="A11" t="s">
        <v>145</v>
      </c>
      <c r="B11" s="5">
        <f t="shared" si="0"/>
        <v>46</v>
      </c>
      <c r="C11" s="5">
        <f t="shared" si="1"/>
        <v>43</v>
      </c>
      <c r="D11" s="5">
        <f t="shared" si="2"/>
        <v>37</v>
      </c>
      <c r="E11" s="20">
        <f t="shared" si="6"/>
        <v>42</v>
      </c>
      <c r="F11" s="5">
        <f t="shared" si="3"/>
        <v>45</v>
      </c>
      <c r="G11" s="5">
        <f t="shared" si="4"/>
        <v>47</v>
      </c>
      <c r="H11" s="5">
        <f t="shared" si="5"/>
        <v>47</v>
      </c>
      <c r="I11" s="20">
        <f t="shared" si="7"/>
        <v>3.9166666666666665</v>
      </c>
      <c r="M11" s="13" t="s">
        <v>1092</v>
      </c>
      <c r="N11" t="s">
        <v>175</v>
      </c>
      <c r="O11" s="16">
        <v>1</v>
      </c>
      <c r="P11" s="15">
        <v>40</v>
      </c>
      <c r="R11" s="13" t="s">
        <v>1087</v>
      </c>
      <c r="S11" t="s">
        <v>167</v>
      </c>
      <c r="T11" s="16">
        <v>5</v>
      </c>
      <c r="U11" s="15">
        <v>52</v>
      </c>
      <c r="W11" s="14" t="s">
        <v>1093</v>
      </c>
      <c r="X11" t="s">
        <v>173</v>
      </c>
      <c r="Y11" s="16">
        <v>53</v>
      </c>
      <c r="Z11" s="15">
        <v>45</v>
      </c>
    </row>
    <row r="12" spans="1:26" x14ac:dyDescent="0.25">
      <c r="A12" t="s">
        <v>147</v>
      </c>
      <c r="B12" s="5">
        <f t="shared" si="0"/>
        <v>33</v>
      </c>
      <c r="C12" s="5">
        <f t="shared" si="1"/>
        <v>41</v>
      </c>
      <c r="D12" s="5">
        <f t="shared" si="2"/>
        <v>28</v>
      </c>
      <c r="E12" s="20">
        <f t="shared" si="6"/>
        <v>34</v>
      </c>
      <c r="F12" s="5">
        <f t="shared" si="3"/>
        <v>56</v>
      </c>
      <c r="G12" s="5">
        <f t="shared" si="4"/>
        <v>57</v>
      </c>
      <c r="H12" s="5">
        <f t="shared" si="5"/>
        <v>64</v>
      </c>
      <c r="I12" s="20">
        <f t="shared" si="7"/>
        <v>4.75</v>
      </c>
      <c r="M12" s="13" t="s">
        <v>1092</v>
      </c>
      <c r="N12" t="s">
        <v>177</v>
      </c>
      <c r="O12" s="16">
        <v>2</v>
      </c>
      <c r="P12" s="15">
        <v>137</v>
      </c>
      <c r="R12" s="13" t="s">
        <v>1087</v>
      </c>
      <c r="S12" t="s">
        <v>173</v>
      </c>
      <c r="T12" s="16">
        <v>57</v>
      </c>
      <c r="U12" s="15">
        <v>40</v>
      </c>
      <c r="W12" s="14" t="s">
        <v>1093</v>
      </c>
      <c r="X12" t="s">
        <v>169</v>
      </c>
      <c r="Y12" s="16">
        <v>1</v>
      </c>
      <c r="Z12" s="15">
        <v>69</v>
      </c>
    </row>
    <row r="13" spans="1:26" x14ac:dyDescent="0.25">
      <c r="A13" t="s">
        <v>149</v>
      </c>
      <c r="B13" s="5">
        <f t="shared" si="0"/>
        <v>27</v>
      </c>
      <c r="C13" s="5">
        <f t="shared" si="1"/>
        <v>34</v>
      </c>
      <c r="D13" s="5">
        <f t="shared" si="2"/>
        <v>31</v>
      </c>
      <c r="E13" s="20">
        <f t="shared" si="6"/>
        <v>30.666666666666668</v>
      </c>
      <c r="F13" s="5">
        <f t="shared" si="3"/>
        <v>47</v>
      </c>
      <c r="G13" s="5">
        <f t="shared" si="4"/>
        <v>46</v>
      </c>
      <c r="H13" s="5">
        <f t="shared" si="5"/>
        <v>47</v>
      </c>
      <c r="I13" s="20">
        <f t="shared" si="7"/>
        <v>3.9166666666666665</v>
      </c>
      <c r="M13" s="13" t="s">
        <v>1092</v>
      </c>
      <c r="N13" t="s">
        <v>179</v>
      </c>
      <c r="O13" s="16">
        <v>1</v>
      </c>
      <c r="P13" s="15">
        <v>28</v>
      </c>
      <c r="R13" s="13" t="s">
        <v>1087</v>
      </c>
      <c r="S13" t="s">
        <v>175</v>
      </c>
      <c r="T13" s="16">
        <v>1</v>
      </c>
      <c r="U13" s="15">
        <v>133</v>
      </c>
      <c r="W13" s="14" t="s">
        <v>1093</v>
      </c>
      <c r="X13" t="s">
        <v>177</v>
      </c>
      <c r="Y13" s="16">
        <v>1</v>
      </c>
      <c r="Z13" s="15">
        <v>117</v>
      </c>
    </row>
    <row r="14" spans="1:26" x14ac:dyDescent="0.25">
      <c r="A14" t="s">
        <v>155</v>
      </c>
      <c r="B14" s="5" t="str">
        <f t="shared" si="0"/>
        <v/>
      </c>
      <c r="C14" s="5">
        <f t="shared" si="1"/>
        <v>3</v>
      </c>
      <c r="D14" s="5" t="str">
        <f t="shared" si="2"/>
        <v/>
      </c>
      <c r="E14" s="20">
        <f t="shared" si="6"/>
        <v>3</v>
      </c>
      <c r="F14" s="5" t="str">
        <f t="shared" si="3"/>
        <v/>
      </c>
      <c r="G14" s="5">
        <f t="shared" si="4"/>
        <v>59</v>
      </c>
      <c r="H14" s="5" t="str">
        <f t="shared" si="5"/>
        <v/>
      </c>
      <c r="I14" s="20">
        <f t="shared" si="7"/>
        <v>4.916666666666667</v>
      </c>
      <c r="M14" s="13" t="s">
        <v>1092</v>
      </c>
      <c r="N14" t="s">
        <v>185</v>
      </c>
      <c r="O14" s="16">
        <v>138</v>
      </c>
      <c r="P14" s="15">
        <v>53</v>
      </c>
      <c r="R14" s="13" t="s">
        <v>1087</v>
      </c>
      <c r="S14" t="s">
        <v>177</v>
      </c>
      <c r="T14" s="16">
        <v>4</v>
      </c>
      <c r="U14" s="15">
        <v>43</v>
      </c>
      <c r="W14" s="14" t="s">
        <v>1093</v>
      </c>
      <c r="X14" t="s">
        <v>179</v>
      </c>
      <c r="Y14" s="16">
        <v>6</v>
      </c>
      <c r="Z14" s="15">
        <v>69</v>
      </c>
    </row>
    <row r="15" spans="1:26" x14ac:dyDescent="0.25">
      <c r="A15" t="s">
        <v>167</v>
      </c>
      <c r="B15" s="5" t="str">
        <f t="shared" si="0"/>
        <v/>
      </c>
      <c r="C15" s="5">
        <f t="shared" si="1"/>
        <v>5</v>
      </c>
      <c r="D15" s="5">
        <f t="shared" si="2"/>
        <v>2</v>
      </c>
      <c r="E15" s="20">
        <f t="shared" si="6"/>
        <v>3.5</v>
      </c>
      <c r="F15" s="5" t="str">
        <f t="shared" si="3"/>
        <v/>
      </c>
      <c r="G15" s="5">
        <f t="shared" si="4"/>
        <v>52</v>
      </c>
      <c r="H15" s="5">
        <f t="shared" si="5"/>
        <v>56</v>
      </c>
      <c r="I15" s="20">
        <f t="shared" si="7"/>
        <v>4.5</v>
      </c>
      <c r="M15" s="13" t="s">
        <v>1092</v>
      </c>
      <c r="N15" t="s">
        <v>183</v>
      </c>
      <c r="O15" s="16">
        <v>31</v>
      </c>
      <c r="P15" s="15">
        <v>45</v>
      </c>
      <c r="R15" s="13" t="s">
        <v>1087</v>
      </c>
      <c r="S15" t="s">
        <v>179</v>
      </c>
      <c r="T15" s="16">
        <v>3</v>
      </c>
      <c r="U15" s="15">
        <v>42</v>
      </c>
      <c r="W15" s="14" t="s">
        <v>1093</v>
      </c>
      <c r="X15" t="s">
        <v>185</v>
      </c>
      <c r="Y15" s="16">
        <v>157</v>
      </c>
      <c r="Z15" s="15">
        <v>45</v>
      </c>
    </row>
    <row r="16" spans="1:26" x14ac:dyDescent="0.25">
      <c r="A16" t="s">
        <v>171</v>
      </c>
      <c r="B16" s="5" t="str">
        <f t="shared" si="0"/>
        <v/>
      </c>
      <c r="C16" s="5" t="str">
        <f t="shared" si="1"/>
        <v/>
      </c>
      <c r="D16" s="5" t="str">
        <f t="shared" si="2"/>
        <v/>
      </c>
      <c r="E16" s="20" t="str">
        <f t="shared" si="6"/>
        <v/>
      </c>
      <c r="F16" s="5" t="str">
        <f t="shared" si="3"/>
        <v/>
      </c>
      <c r="G16" s="5" t="str">
        <f t="shared" si="4"/>
        <v/>
      </c>
      <c r="H16" s="5" t="str">
        <f t="shared" si="5"/>
        <v/>
      </c>
      <c r="I16" s="20" t="str">
        <f t="shared" si="7"/>
        <v/>
      </c>
      <c r="M16" s="13" t="s">
        <v>1092</v>
      </c>
      <c r="N16" t="s">
        <v>187</v>
      </c>
      <c r="O16" s="16">
        <v>100</v>
      </c>
      <c r="P16" s="15">
        <v>52</v>
      </c>
      <c r="R16" s="13" t="s">
        <v>1087</v>
      </c>
      <c r="S16" t="s">
        <v>185</v>
      </c>
      <c r="T16" s="16">
        <v>176</v>
      </c>
      <c r="U16" s="15">
        <v>45</v>
      </c>
      <c r="W16" s="14" t="s">
        <v>1093</v>
      </c>
      <c r="X16" t="s">
        <v>183</v>
      </c>
      <c r="Y16" s="16">
        <v>27</v>
      </c>
      <c r="Z16" s="15">
        <v>45</v>
      </c>
    </row>
    <row r="17" spans="1:26" x14ac:dyDescent="0.25">
      <c r="A17" t="s">
        <v>173</v>
      </c>
      <c r="B17" s="5">
        <f t="shared" si="0"/>
        <v>35</v>
      </c>
      <c r="C17" s="5">
        <f t="shared" si="1"/>
        <v>57</v>
      </c>
      <c r="D17" s="5">
        <f t="shared" si="2"/>
        <v>53</v>
      </c>
      <c r="E17" s="20">
        <f t="shared" si="6"/>
        <v>48.333333333333336</v>
      </c>
      <c r="F17" s="5">
        <f t="shared" si="3"/>
        <v>45</v>
      </c>
      <c r="G17" s="5">
        <f t="shared" si="4"/>
        <v>40</v>
      </c>
      <c r="H17" s="5">
        <f t="shared" si="5"/>
        <v>45</v>
      </c>
      <c r="I17" s="20">
        <f t="shared" si="7"/>
        <v>3.75</v>
      </c>
      <c r="M17" s="13" t="s">
        <v>1092</v>
      </c>
      <c r="N17" t="s">
        <v>165</v>
      </c>
      <c r="O17" s="16">
        <v>1</v>
      </c>
      <c r="P17" s="15">
        <v>-399</v>
      </c>
      <c r="R17" s="13" t="s">
        <v>1087</v>
      </c>
      <c r="S17" t="s">
        <v>183</v>
      </c>
      <c r="T17" s="16">
        <v>45</v>
      </c>
      <c r="U17" s="15">
        <v>35</v>
      </c>
      <c r="W17" s="14" t="s">
        <v>1093</v>
      </c>
      <c r="X17" t="s">
        <v>187</v>
      </c>
      <c r="Y17" s="16">
        <v>117</v>
      </c>
      <c r="Z17" s="15">
        <v>45</v>
      </c>
    </row>
    <row r="18" spans="1:26" x14ac:dyDescent="0.25">
      <c r="A18" t="s">
        <v>169</v>
      </c>
      <c r="B18" s="5">
        <f t="shared" si="0"/>
        <v>5</v>
      </c>
      <c r="C18" s="5" t="str">
        <f t="shared" si="1"/>
        <v/>
      </c>
      <c r="D18" s="5">
        <f t="shared" si="2"/>
        <v>1</v>
      </c>
      <c r="E18" s="20">
        <f t="shared" si="6"/>
        <v>3</v>
      </c>
      <c r="F18" s="5">
        <f t="shared" si="3"/>
        <v>81</v>
      </c>
      <c r="G18" s="5" t="str">
        <f t="shared" si="4"/>
        <v/>
      </c>
      <c r="H18" s="5">
        <f t="shared" si="5"/>
        <v>69</v>
      </c>
      <c r="I18" s="20">
        <f t="shared" si="7"/>
        <v>6.25</v>
      </c>
      <c r="M18" s="13" t="s">
        <v>1092</v>
      </c>
      <c r="N18" t="s">
        <v>193</v>
      </c>
      <c r="O18" s="16">
        <v>2</v>
      </c>
      <c r="P18" s="15">
        <v>70</v>
      </c>
      <c r="R18" s="13" t="s">
        <v>1087</v>
      </c>
      <c r="S18" t="s">
        <v>187</v>
      </c>
      <c r="T18" s="16">
        <v>139</v>
      </c>
      <c r="U18" s="15">
        <v>40</v>
      </c>
      <c r="W18" s="14" t="s">
        <v>1093</v>
      </c>
      <c r="X18" t="s">
        <v>193</v>
      </c>
      <c r="Y18" s="16">
        <v>1</v>
      </c>
      <c r="Z18" s="15">
        <v>47</v>
      </c>
    </row>
    <row r="19" spans="1:26" x14ac:dyDescent="0.25">
      <c r="A19" t="s">
        <v>175</v>
      </c>
      <c r="B19" s="5">
        <f t="shared" si="0"/>
        <v>1</v>
      </c>
      <c r="C19" s="5">
        <f t="shared" si="1"/>
        <v>1</v>
      </c>
      <c r="D19" s="5" t="str">
        <f t="shared" si="2"/>
        <v/>
      </c>
      <c r="E19" s="20">
        <f t="shared" si="6"/>
        <v>1</v>
      </c>
      <c r="F19" s="5">
        <f t="shared" si="3"/>
        <v>40</v>
      </c>
      <c r="G19" s="5">
        <f t="shared" si="4"/>
        <v>133</v>
      </c>
      <c r="H19" s="5" t="str">
        <f t="shared" si="5"/>
        <v/>
      </c>
      <c r="I19" s="20">
        <f t="shared" si="7"/>
        <v>7.208333333333333</v>
      </c>
      <c r="M19" s="13" t="s">
        <v>1092</v>
      </c>
      <c r="N19" t="s">
        <v>201</v>
      </c>
      <c r="O19" s="16">
        <v>3</v>
      </c>
      <c r="P19" s="15">
        <v>83</v>
      </c>
      <c r="R19" s="13" t="s">
        <v>1087</v>
      </c>
      <c r="S19" t="s">
        <v>165</v>
      </c>
      <c r="T19" s="16">
        <v>1</v>
      </c>
      <c r="U19" s="15">
        <v>39</v>
      </c>
      <c r="W19" s="14" t="s">
        <v>1093</v>
      </c>
      <c r="X19" t="s">
        <v>201</v>
      </c>
      <c r="Y19" s="16">
        <v>2</v>
      </c>
      <c r="Z19" s="15">
        <v>84</v>
      </c>
    </row>
    <row r="20" spans="1:26" x14ac:dyDescent="0.25">
      <c r="A20" t="s">
        <v>177</v>
      </c>
      <c r="B20" s="5">
        <f t="shared" si="0"/>
        <v>2</v>
      </c>
      <c r="C20" s="5">
        <f t="shared" si="1"/>
        <v>4</v>
      </c>
      <c r="D20" s="5">
        <f t="shared" si="2"/>
        <v>1</v>
      </c>
      <c r="E20" s="20">
        <f t="shared" si="6"/>
        <v>2.3333333333333335</v>
      </c>
      <c r="F20" s="5">
        <f t="shared" si="3"/>
        <v>137</v>
      </c>
      <c r="G20" s="5">
        <f t="shared" si="4"/>
        <v>43</v>
      </c>
      <c r="H20" s="5">
        <f t="shared" si="5"/>
        <v>117</v>
      </c>
      <c r="I20" s="20">
        <f t="shared" si="7"/>
        <v>9.75</v>
      </c>
      <c r="M20" s="13" t="s">
        <v>1092</v>
      </c>
      <c r="N20" t="s">
        <v>210</v>
      </c>
      <c r="O20" s="16">
        <v>1</v>
      </c>
      <c r="P20" s="15">
        <v>28</v>
      </c>
      <c r="R20" s="13" t="s">
        <v>1087</v>
      </c>
      <c r="S20" t="s">
        <v>193</v>
      </c>
      <c r="T20" s="16">
        <v>1</v>
      </c>
      <c r="U20" s="15">
        <v>71</v>
      </c>
      <c r="W20" s="14" t="s">
        <v>1093</v>
      </c>
      <c r="X20" t="s">
        <v>210</v>
      </c>
      <c r="Y20" s="16">
        <v>1</v>
      </c>
      <c r="Z20" s="15">
        <v>23</v>
      </c>
    </row>
    <row r="21" spans="1:26" x14ac:dyDescent="0.25">
      <c r="A21" t="s">
        <v>179</v>
      </c>
      <c r="B21" s="5">
        <f t="shared" si="0"/>
        <v>1</v>
      </c>
      <c r="C21" s="5">
        <f t="shared" si="1"/>
        <v>3</v>
      </c>
      <c r="D21" s="5">
        <f t="shared" si="2"/>
        <v>6</v>
      </c>
      <c r="E21" s="20">
        <f t="shared" si="6"/>
        <v>3.3333333333333335</v>
      </c>
      <c r="F21" s="5">
        <f t="shared" si="3"/>
        <v>28</v>
      </c>
      <c r="G21" s="5">
        <f t="shared" si="4"/>
        <v>42</v>
      </c>
      <c r="H21" s="5">
        <f t="shared" si="5"/>
        <v>69</v>
      </c>
      <c r="I21" s="20">
        <f t="shared" si="7"/>
        <v>3.5</v>
      </c>
      <c r="M21" s="13" t="s">
        <v>1092</v>
      </c>
      <c r="N21" t="s">
        <v>224</v>
      </c>
      <c r="O21" s="16">
        <v>2</v>
      </c>
      <c r="P21" s="15">
        <v>64</v>
      </c>
      <c r="R21" s="13" t="s">
        <v>1087</v>
      </c>
      <c r="S21" t="s">
        <v>201</v>
      </c>
      <c r="T21" s="16">
        <v>6</v>
      </c>
      <c r="U21" s="15">
        <v>58</v>
      </c>
      <c r="W21" s="14" t="s">
        <v>1093</v>
      </c>
      <c r="X21" t="s">
        <v>224</v>
      </c>
      <c r="Y21" s="16">
        <v>5</v>
      </c>
      <c r="Z21" s="15">
        <v>59</v>
      </c>
    </row>
    <row r="22" spans="1:26" x14ac:dyDescent="0.25">
      <c r="A22" t="s">
        <v>185</v>
      </c>
      <c r="B22" s="5">
        <f t="shared" si="0"/>
        <v>138</v>
      </c>
      <c r="C22" s="5">
        <f t="shared" si="1"/>
        <v>176</v>
      </c>
      <c r="D22" s="5">
        <f t="shared" si="2"/>
        <v>157</v>
      </c>
      <c r="E22" s="20">
        <f t="shared" si="6"/>
        <v>157</v>
      </c>
      <c r="F22" s="5">
        <f t="shared" si="3"/>
        <v>53</v>
      </c>
      <c r="G22" s="5">
        <f t="shared" si="4"/>
        <v>45</v>
      </c>
      <c r="H22" s="5">
        <f t="shared" si="5"/>
        <v>45</v>
      </c>
      <c r="I22" s="20">
        <f t="shared" si="7"/>
        <v>3.75</v>
      </c>
      <c r="M22" s="13" t="s">
        <v>1092</v>
      </c>
      <c r="N22" t="s">
        <v>231</v>
      </c>
      <c r="O22" s="16">
        <v>1</v>
      </c>
      <c r="P22" s="15">
        <v>45</v>
      </c>
      <c r="R22" s="13" t="s">
        <v>1087</v>
      </c>
      <c r="S22" t="s">
        <v>210</v>
      </c>
      <c r="T22" s="16">
        <v>1</v>
      </c>
      <c r="U22" s="15">
        <v>57</v>
      </c>
      <c r="W22" s="14" t="s">
        <v>1093</v>
      </c>
      <c r="X22" t="s">
        <v>233</v>
      </c>
      <c r="Y22" s="16">
        <v>1</v>
      </c>
      <c r="Z22" s="15">
        <v>59</v>
      </c>
    </row>
    <row r="23" spans="1:26" x14ac:dyDescent="0.25">
      <c r="A23" t="s">
        <v>181</v>
      </c>
      <c r="B23" s="5" t="str">
        <f t="shared" si="0"/>
        <v/>
      </c>
      <c r="C23" s="5" t="str">
        <f t="shared" si="1"/>
        <v/>
      </c>
      <c r="D23" s="5" t="str">
        <f t="shared" si="2"/>
        <v/>
      </c>
      <c r="E23" s="20" t="str">
        <f t="shared" si="6"/>
        <v/>
      </c>
      <c r="F23" s="5" t="str">
        <f t="shared" si="3"/>
        <v/>
      </c>
      <c r="G23" s="5" t="str">
        <f t="shared" si="4"/>
        <v/>
      </c>
      <c r="H23" s="5" t="str">
        <f t="shared" si="5"/>
        <v/>
      </c>
      <c r="I23" s="20" t="str">
        <f t="shared" si="7"/>
        <v/>
      </c>
      <c r="M23" s="13" t="s">
        <v>1092</v>
      </c>
      <c r="N23" t="s">
        <v>222</v>
      </c>
      <c r="O23" s="16">
        <v>41</v>
      </c>
      <c r="P23" s="15">
        <v>52</v>
      </c>
      <c r="R23" s="13" t="s">
        <v>1087</v>
      </c>
      <c r="S23" t="s">
        <v>224</v>
      </c>
      <c r="T23" s="16">
        <v>1</v>
      </c>
      <c r="U23" s="15">
        <v>54</v>
      </c>
      <c r="W23" s="14" t="s">
        <v>1093</v>
      </c>
      <c r="X23" t="s">
        <v>222</v>
      </c>
      <c r="Y23" s="16">
        <v>48</v>
      </c>
      <c r="Z23" s="15">
        <v>41</v>
      </c>
    </row>
    <row r="24" spans="1:26" x14ac:dyDescent="0.25">
      <c r="A24" t="s">
        <v>183</v>
      </c>
      <c r="B24" s="5">
        <f t="shared" si="0"/>
        <v>31</v>
      </c>
      <c r="C24" s="5">
        <f t="shared" si="1"/>
        <v>45</v>
      </c>
      <c r="D24" s="5">
        <f t="shared" si="2"/>
        <v>27</v>
      </c>
      <c r="E24" s="20">
        <f t="shared" si="6"/>
        <v>34.333333333333336</v>
      </c>
      <c r="F24" s="5">
        <f t="shared" si="3"/>
        <v>45</v>
      </c>
      <c r="G24" s="5">
        <f t="shared" si="4"/>
        <v>35</v>
      </c>
      <c r="H24" s="5">
        <f t="shared" si="5"/>
        <v>45</v>
      </c>
      <c r="I24" s="20">
        <f t="shared" si="7"/>
        <v>3.75</v>
      </c>
      <c r="M24" s="13" t="s">
        <v>1092</v>
      </c>
      <c r="N24" t="s">
        <v>88</v>
      </c>
      <c r="O24" s="16">
        <v>8</v>
      </c>
      <c r="P24" s="15">
        <v>36</v>
      </c>
      <c r="R24" s="13" t="s">
        <v>1087</v>
      </c>
      <c r="S24" t="s">
        <v>231</v>
      </c>
      <c r="T24" s="16">
        <v>2</v>
      </c>
      <c r="U24" s="15">
        <v>47</v>
      </c>
      <c r="W24" s="14" t="s">
        <v>1093</v>
      </c>
      <c r="X24" t="s">
        <v>88</v>
      </c>
      <c r="Y24" s="16">
        <v>11</v>
      </c>
      <c r="Z24" s="15">
        <v>47</v>
      </c>
    </row>
    <row r="25" spans="1:26" x14ac:dyDescent="0.25">
      <c r="A25" t="s">
        <v>187</v>
      </c>
      <c r="B25" s="5">
        <f t="shared" si="0"/>
        <v>100</v>
      </c>
      <c r="C25" s="5">
        <f t="shared" si="1"/>
        <v>139</v>
      </c>
      <c r="D25" s="5">
        <f t="shared" si="2"/>
        <v>117</v>
      </c>
      <c r="E25" s="20">
        <f t="shared" si="6"/>
        <v>118.66666666666667</v>
      </c>
      <c r="F25" s="5">
        <f t="shared" si="3"/>
        <v>52</v>
      </c>
      <c r="G25" s="5">
        <f t="shared" si="4"/>
        <v>40</v>
      </c>
      <c r="H25" s="5">
        <f t="shared" si="5"/>
        <v>45</v>
      </c>
      <c r="I25" s="20">
        <f t="shared" si="7"/>
        <v>3.75</v>
      </c>
      <c r="M25" s="13" t="s">
        <v>1092</v>
      </c>
      <c r="N25" t="s">
        <v>131</v>
      </c>
      <c r="O25" s="16">
        <v>7</v>
      </c>
      <c r="P25" s="15">
        <v>59</v>
      </c>
      <c r="R25" s="13" t="s">
        <v>1087</v>
      </c>
      <c r="S25" t="s">
        <v>222</v>
      </c>
      <c r="T25" s="16">
        <v>44</v>
      </c>
      <c r="U25" s="15">
        <v>40</v>
      </c>
      <c r="W25" s="14" t="s">
        <v>1093</v>
      </c>
      <c r="X25" t="s">
        <v>131</v>
      </c>
      <c r="Y25" s="16">
        <v>19</v>
      </c>
      <c r="Z25" s="15">
        <v>45</v>
      </c>
    </row>
    <row r="26" spans="1:26" x14ac:dyDescent="0.25">
      <c r="A26" t="s">
        <v>165</v>
      </c>
      <c r="B26" s="5">
        <f t="shared" si="0"/>
        <v>1</v>
      </c>
      <c r="C26" s="5">
        <f t="shared" si="1"/>
        <v>1</v>
      </c>
      <c r="D26" s="5" t="str">
        <f t="shared" si="2"/>
        <v/>
      </c>
      <c r="E26" s="20">
        <f t="shared" si="6"/>
        <v>1</v>
      </c>
      <c r="F26" s="5">
        <f t="shared" si="3"/>
        <v>-399</v>
      </c>
      <c r="G26" s="5">
        <f t="shared" si="4"/>
        <v>39</v>
      </c>
      <c r="H26" s="5" t="str">
        <f t="shared" si="5"/>
        <v/>
      </c>
      <c r="I26" s="20">
        <f t="shared" si="7"/>
        <v>-15</v>
      </c>
      <c r="M26" s="13" t="s">
        <v>1092</v>
      </c>
      <c r="N26" t="s">
        <v>139</v>
      </c>
      <c r="O26" s="16">
        <v>10</v>
      </c>
      <c r="P26" s="15">
        <v>35</v>
      </c>
      <c r="R26" s="13" t="s">
        <v>1087</v>
      </c>
      <c r="S26" t="s">
        <v>88</v>
      </c>
      <c r="T26" s="16">
        <v>12</v>
      </c>
      <c r="U26" s="15">
        <v>36</v>
      </c>
      <c r="W26" s="14" t="s">
        <v>1093</v>
      </c>
      <c r="X26" t="s">
        <v>139</v>
      </c>
      <c r="Y26" s="16">
        <v>14</v>
      </c>
      <c r="Z26" s="15">
        <v>50</v>
      </c>
    </row>
    <row r="27" spans="1:26" x14ac:dyDescent="0.25">
      <c r="A27" t="s">
        <v>193</v>
      </c>
      <c r="B27" s="5">
        <f t="shared" si="0"/>
        <v>2</v>
      </c>
      <c r="C27" s="5">
        <f t="shared" si="1"/>
        <v>1</v>
      </c>
      <c r="D27" s="5">
        <f t="shared" si="2"/>
        <v>1</v>
      </c>
      <c r="E27" s="20">
        <f t="shared" si="6"/>
        <v>1.3333333333333333</v>
      </c>
      <c r="F27" s="5">
        <f t="shared" si="3"/>
        <v>70</v>
      </c>
      <c r="G27" s="5">
        <f t="shared" si="4"/>
        <v>71</v>
      </c>
      <c r="H27" s="5">
        <f t="shared" si="5"/>
        <v>47</v>
      </c>
      <c r="I27" s="20">
        <f t="shared" si="7"/>
        <v>5.833333333333333</v>
      </c>
      <c r="M27" s="13" t="s">
        <v>1092</v>
      </c>
      <c r="N27" t="s">
        <v>133</v>
      </c>
      <c r="O27" s="16">
        <v>31</v>
      </c>
      <c r="P27" s="15">
        <v>33</v>
      </c>
      <c r="R27" s="13" t="s">
        <v>1087</v>
      </c>
      <c r="S27" t="s">
        <v>131</v>
      </c>
      <c r="T27" s="16">
        <v>9</v>
      </c>
      <c r="U27" s="15">
        <v>40</v>
      </c>
      <c r="W27" s="14" t="s">
        <v>1093</v>
      </c>
      <c r="X27" t="s">
        <v>133</v>
      </c>
      <c r="Y27" s="16">
        <v>43</v>
      </c>
      <c r="Z27" s="15">
        <v>40</v>
      </c>
    </row>
    <row r="28" spans="1:26" x14ac:dyDescent="0.25">
      <c r="A28" t="s">
        <v>201</v>
      </c>
      <c r="B28" s="5">
        <f t="shared" si="0"/>
        <v>3</v>
      </c>
      <c r="C28" s="5">
        <f t="shared" si="1"/>
        <v>6</v>
      </c>
      <c r="D28" s="5">
        <f t="shared" si="2"/>
        <v>2</v>
      </c>
      <c r="E28" s="20">
        <f t="shared" si="6"/>
        <v>3.6666666666666665</v>
      </c>
      <c r="F28" s="5">
        <f t="shared" si="3"/>
        <v>83</v>
      </c>
      <c r="G28" s="5">
        <f t="shared" si="4"/>
        <v>58</v>
      </c>
      <c r="H28" s="5">
        <f t="shared" si="5"/>
        <v>84</v>
      </c>
      <c r="I28" s="20">
        <f t="shared" si="7"/>
        <v>6.916666666666667</v>
      </c>
      <c r="M28" s="13" t="s">
        <v>1092</v>
      </c>
      <c r="N28" t="s">
        <v>157</v>
      </c>
      <c r="O28" s="16">
        <v>14</v>
      </c>
      <c r="P28" s="15">
        <v>33</v>
      </c>
      <c r="R28" s="13" t="s">
        <v>1087</v>
      </c>
      <c r="S28" t="s">
        <v>139</v>
      </c>
      <c r="T28" s="16">
        <v>7</v>
      </c>
      <c r="U28" s="15">
        <v>45</v>
      </c>
      <c r="W28" s="14" t="s">
        <v>1093</v>
      </c>
      <c r="X28" t="s">
        <v>157</v>
      </c>
      <c r="Y28" s="16">
        <v>6</v>
      </c>
      <c r="Z28" s="15">
        <v>42</v>
      </c>
    </row>
    <row r="29" spans="1:26" x14ac:dyDescent="0.25">
      <c r="A29" t="s">
        <v>210</v>
      </c>
      <c r="B29" s="5">
        <f t="shared" si="0"/>
        <v>1</v>
      </c>
      <c r="C29" s="5">
        <f t="shared" si="1"/>
        <v>1</v>
      </c>
      <c r="D29" s="5">
        <f t="shared" si="2"/>
        <v>1</v>
      </c>
      <c r="E29" s="20">
        <f t="shared" si="6"/>
        <v>1</v>
      </c>
      <c r="F29" s="5">
        <f t="shared" si="3"/>
        <v>28</v>
      </c>
      <c r="G29" s="5">
        <f t="shared" si="4"/>
        <v>57</v>
      </c>
      <c r="H29" s="5">
        <f t="shared" si="5"/>
        <v>23</v>
      </c>
      <c r="I29" s="20">
        <f t="shared" si="7"/>
        <v>2.3333333333333335</v>
      </c>
      <c r="M29" s="13" t="s">
        <v>1092</v>
      </c>
      <c r="N29" t="s">
        <v>163</v>
      </c>
      <c r="O29" s="16">
        <v>17</v>
      </c>
      <c r="P29" s="15">
        <v>35</v>
      </c>
      <c r="R29" s="13" t="s">
        <v>1087</v>
      </c>
      <c r="S29" t="s">
        <v>133</v>
      </c>
      <c r="T29" s="16">
        <v>48</v>
      </c>
      <c r="U29" s="15">
        <v>33</v>
      </c>
      <c r="W29" s="14" t="s">
        <v>1093</v>
      </c>
      <c r="X29" t="s">
        <v>163</v>
      </c>
      <c r="Y29" s="16">
        <v>27</v>
      </c>
      <c r="Z29" s="15">
        <v>52</v>
      </c>
    </row>
    <row r="30" spans="1:26" x14ac:dyDescent="0.25">
      <c r="A30" t="s">
        <v>224</v>
      </c>
      <c r="B30" s="5">
        <f t="shared" si="0"/>
        <v>2</v>
      </c>
      <c r="C30" s="5">
        <f t="shared" si="1"/>
        <v>1</v>
      </c>
      <c r="D30" s="5">
        <f t="shared" si="2"/>
        <v>5</v>
      </c>
      <c r="E30" s="20">
        <f t="shared" si="6"/>
        <v>2.6666666666666665</v>
      </c>
      <c r="F30" s="5">
        <f t="shared" si="3"/>
        <v>64</v>
      </c>
      <c r="G30" s="5">
        <f t="shared" si="4"/>
        <v>54</v>
      </c>
      <c r="H30" s="5">
        <f t="shared" si="5"/>
        <v>59</v>
      </c>
      <c r="I30" s="20">
        <f t="shared" si="7"/>
        <v>4.916666666666667</v>
      </c>
      <c r="M30" s="13" t="s">
        <v>1092</v>
      </c>
      <c r="N30" t="s">
        <v>208</v>
      </c>
      <c r="O30" s="16">
        <v>18</v>
      </c>
      <c r="P30" s="15">
        <v>37</v>
      </c>
      <c r="R30" s="13" t="s">
        <v>1087</v>
      </c>
      <c r="S30" t="s">
        <v>157</v>
      </c>
      <c r="T30" s="16">
        <v>21</v>
      </c>
      <c r="U30" s="15">
        <v>45</v>
      </c>
      <c r="W30" s="14" t="s">
        <v>1093</v>
      </c>
      <c r="X30" t="s">
        <v>208</v>
      </c>
      <c r="Y30" s="16">
        <v>9</v>
      </c>
      <c r="Z30" s="15">
        <v>45</v>
      </c>
    </row>
    <row r="31" spans="1:26" x14ac:dyDescent="0.25">
      <c r="A31" t="s">
        <v>220</v>
      </c>
      <c r="B31" s="5" t="str">
        <f t="shared" si="0"/>
        <v/>
      </c>
      <c r="C31" s="5" t="str">
        <f t="shared" si="1"/>
        <v/>
      </c>
      <c r="D31" s="5" t="str">
        <f t="shared" si="2"/>
        <v/>
      </c>
      <c r="E31" s="20" t="str">
        <f t="shared" si="6"/>
        <v/>
      </c>
      <c r="F31" s="5" t="str">
        <f t="shared" si="3"/>
        <v/>
      </c>
      <c r="G31" s="5" t="str">
        <f t="shared" si="4"/>
        <v/>
      </c>
      <c r="H31" s="5" t="str">
        <f t="shared" si="5"/>
        <v/>
      </c>
      <c r="I31" s="20" t="str">
        <f t="shared" si="7"/>
        <v/>
      </c>
      <c r="M31" s="13" t="s">
        <v>1092</v>
      </c>
      <c r="N31" t="s">
        <v>212</v>
      </c>
      <c r="O31" s="16">
        <v>100</v>
      </c>
      <c r="P31" s="15">
        <v>47</v>
      </c>
      <c r="R31" s="13" t="s">
        <v>1087</v>
      </c>
      <c r="S31" t="s">
        <v>163</v>
      </c>
      <c r="T31" s="16">
        <v>20</v>
      </c>
      <c r="U31" s="15">
        <v>45</v>
      </c>
      <c r="W31" s="14" t="s">
        <v>1093</v>
      </c>
      <c r="X31" t="s">
        <v>212</v>
      </c>
      <c r="Y31" s="16">
        <v>101</v>
      </c>
      <c r="Z31" s="15">
        <v>45</v>
      </c>
    </row>
    <row r="32" spans="1:26" x14ac:dyDescent="0.25">
      <c r="A32" t="s">
        <v>231</v>
      </c>
      <c r="B32" s="5">
        <f t="shared" si="0"/>
        <v>1</v>
      </c>
      <c r="C32" s="5">
        <f t="shared" si="1"/>
        <v>2</v>
      </c>
      <c r="D32" s="5" t="str">
        <f t="shared" si="2"/>
        <v/>
      </c>
      <c r="E32" s="20">
        <f t="shared" si="6"/>
        <v>1.5</v>
      </c>
      <c r="F32" s="5">
        <f t="shared" si="3"/>
        <v>45</v>
      </c>
      <c r="G32" s="5">
        <f t="shared" si="4"/>
        <v>47</v>
      </c>
      <c r="H32" s="5" t="str">
        <f t="shared" si="5"/>
        <v/>
      </c>
      <c r="I32" s="20">
        <f t="shared" si="7"/>
        <v>3.8333333333333335</v>
      </c>
      <c r="M32" s="13" t="s">
        <v>1092</v>
      </c>
      <c r="N32" t="s">
        <v>228</v>
      </c>
      <c r="O32" s="16">
        <v>1</v>
      </c>
      <c r="P32" s="15">
        <v>119</v>
      </c>
      <c r="R32" s="13" t="s">
        <v>1087</v>
      </c>
      <c r="S32" t="s">
        <v>208</v>
      </c>
      <c r="T32" s="16">
        <v>19</v>
      </c>
      <c r="U32" s="15">
        <v>33</v>
      </c>
      <c r="W32" s="14" t="s">
        <v>1093</v>
      </c>
      <c r="X32" t="s">
        <v>228</v>
      </c>
      <c r="Y32" s="16">
        <v>6</v>
      </c>
      <c r="Z32" s="15">
        <v>39</v>
      </c>
    </row>
    <row r="33" spans="1:26" x14ac:dyDescent="0.25">
      <c r="A33" t="s">
        <v>233</v>
      </c>
      <c r="B33" s="5" t="str">
        <f t="shared" si="0"/>
        <v/>
      </c>
      <c r="C33" s="5" t="str">
        <f t="shared" si="1"/>
        <v/>
      </c>
      <c r="D33" s="5">
        <f t="shared" si="2"/>
        <v>1</v>
      </c>
      <c r="E33" s="20">
        <f t="shared" si="6"/>
        <v>1</v>
      </c>
      <c r="F33" s="5" t="str">
        <f t="shared" si="3"/>
        <v/>
      </c>
      <c r="G33" s="5" t="str">
        <f t="shared" si="4"/>
        <v/>
      </c>
      <c r="H33" s="5">
        <f t="shared" si="5"/>
        <v>59</v>
      </c>
      <c r="I33" s="20">
        <f t="shared" si="7"/>
        <v>4.916666666666667</v>
      </c>
      <c r="M33" s="13" t="s">
        <v>1092</v>
      </c>
      <c r="N33" t="s">
        <v>226</v>
      </c>
      <c r="O33" s="16">
        <v>14</v>
      </c>
      <c r="P33" s="15">
        <v>33</v>
      </c>
      <c r="R33" s="13" t="s">
        <v>1087</v>
      </c>
      <c r="S33" t="s">
        <v>212</v>
      </c>
      <c r="T33" s="16">
        <v>94</v>
      </c>
      <c r="U33" s="15">
        <v>40</v>
      </c>
      <c r="W33" s="14" t="s">
        <v>1093</v>
      </c>
      <c r="X33" t="s">
        <v>218</v>
      </c>
      <c r="Y33" s="16">
        <v>1</v>
      </c>
      <c r="Z33" s="15">
        <v>64</v>
      </c>
    </row>
    <row r="34" spans="1:26" x14ac:dyDescent="0.25">
      <c r="A34" t="s">
        <v>222</v>
      </c>
      <c r="B34" s="5">
        <f t="shared" ref="B34:B65" si="8">IFERROR(VLOOKUP($A34, MO_17, 2, FALSE),"")</f>
        <v>41</v>
      </c>
      <c r="C34" s="5">
        <f t="shared" ref="C34:C65" si="9">IFERROR(VLOOKUP($A34, MO_18, 2, FALSE),"")</f>
        <v>44</v>
      </c>
      <c r="D34" s="5">
        <f t="shared" ref="D34:D65" si="10">IFERROR(VLOOKUP($A34, MO_19, 2, FALSE),"")</f>
        <v>48</v>
      </c>
      <c r="E34" s="20">
        <f t="shared" si="6"/>
        <v>44.333333333333336</v>
      </c>
      <c r="F34" s="5">
        <f t="shared" ref="F34:F65" si="11">IFERROR(VLOOKUP($A34, MO_17, 3, FALSE), "")</f>
        <v>52</v>
      </c>
      <c r="G34" s="5">
        <f t="shared" ref="G34:G65" si="12">IFERROR(VLOOKUP($A34, MO_18, 3, FALSE), "")</f>
        <v>40</v>
      </c>
      <c r="H34" s="5">
        <f t="shared" ref="H34:H65" si="13">IFERROR(VLOOKUP($A34, MO_19, 3, FALSE), "")</f>
        <v>41</v>
      </c>
      <c r="I34" s="20">
        <f t="shared" si="7"/>
        <v>3.4166666666666665</v>
      </c>
      <c r="M34" s="13" t="s">
        <v>1092</v>
      </c>
      <c r="N34" t="s">
        <v>235</v>
      </c>
      <c r="O34" s="16">
        <v>2</v>
      </c>
      <c r="P34" s="15">
        <v>218</v>
      </c>
      <c r="R34" s="13" t="s">
        <v>1087</v>
      </c>
      <c r="S34" t="s">
        <v>228</v>
      </c>
      <c r="T34" s="16">
        <v>9</v>
      </c>
      <c r="U34" s="15">
        <v>40</v>
      </c>
      <c r="W34" s="14" t="s">
        <v>1093</v>
      </c>
      <c r="X34" t="s">
        <v>226</v>
      </c>
      <c r="Y34" s="16">
        <v>36</v>
      </c>
      <c r="Z34" s="15">
        <v>45</v>
      </c>
    </row>
    <row r="35" spans="1:26" x14ac:dyDescent="0.25">
      <c r="A35" t="s">
        <v>88</v>
      </c>
      <c r="B35" s="5">
        <f t="shared" si="8"/>
        <v>8</v>
      </c>
      <c r="C35" s="5">
        <f t="shared" si="9"/>
        <v>12</v>
      </c>
      <c r="D35" s="5">
        <f t="shared" si="10"/>
        <v>11</v>
      </c>
      <c r="E35" s="20">
        <f t="shared" si="6"/>
        <v>10.333333333333334</v>
      </c>
      <c r="F35" s="5">
        <f t="shared" si="11"/>
        <v>36</v>
      </c>
      <c r="G35" s="5">
        <f t="shared" si="12"/>
        <v>36</v>
      </c>
      <c r="H35" s="5">
        <f t="shared" si="13"/>
        <v>47</v>
      </c>
      <c r="I35" s="20">
        <f t="shared" si="7"/>
        <v>3</v>
      </c>
      <c r="M35" s="13" t="s">
        <v>1092</v>
      </c>
      <c r="N35" t="s">
        <v>18</v>
      </c>
      <c r="O35" s="16">
        <v>2</v>
      </c>
      <c r="P35" s="15">
        <v>45</v>
      </c>
      <c r="R35" s="13" t="s">
        <v>1087</v>
      </c>
      <c r="S35" t="s">
        <v>226</v>
      </c>
      <c r="T35" s="16">
        <v>16</v>
      </c>
      <c r="U35" s="15">
        <v>74</v>
      </c>
      <c r="W35" s="14" t="s">
        <v>1093</v>
      </c>
      <c r="X35" t="s">
        <v>235</v>
      </c>
      <c r="Y35" s="16">
        <v>5</v>
      </c>
      <c r="Z35" s="15">
        <v>40</v>
      </c>
    </row>
    <row r="36" spans="1:26" x14ac:dyDescent="0.25">
      <c r="A36" t="s">
        <v>131</v>
      </c>
      <c r="B36" s="5">
        <f t="shared" si="8"/>
        <v>7</v>
      </c>
      <c r="C36" s="5">
        <f t="shared" si="9"/>
        <v>9</v>
      </c>
      <c r="D36" s="5">
        <f t="shared" si="10"/>
        <v>19</v>
      </c>
      <c r="E36" s="20">
        <f t="shared" si="6"/>
        <v>11.666666666666666</v>
      </c>
      <c r="F36" s="5">
        <f t="shared" si="11"/>
        <v>59</v>
      </c>
      <c r="G36" s="5">
        <f t="shared" si="12"/>
        <v>40</v>
      </c>
      <c r="H36" s="5">
        <f t="shared" si="13"/>
        <v>45</v>
      </c>
      <c r="I36" s="20">
        <f t="shared" si="7"/>
        <v>3.75</v>
      </c>
      <c r="M36" s="13" t="s">
        <v>1092</v>
      </c>
      <c r="N36" t="s">
        <v>13</v>
      </c>
      <c r="O36" s="16">
        <v>13</v>
      </c>
      <c r="P36" s="15">
        <v>78</v>
      </c>
      <c r="R36" s="13" t="s">
        <v>1087</v>
      </c>
      <c r="S36" t="s">
        <v>235</v>
      </c>
      <c r="T36" s="16">
        <v>6</v>
      </c>
      <c r="U36" s="15">
        <v>47</v>
      </c>
      <c r="W36" s="14" t="s">
        <v>1093</v>
      </c>
      <c r="X36" t="s">
        <v>18</v>
      </c>
      <c r="Y36" s="16">
        <v>9</v>
      </c>
      <c r="Z36" s="15">
        <v>47</v>
      </c>
    </row>
    <row r="37" spans="1:26" x14ac:dyDescent="0.25">
      <c r="A37" t="s">
        <v>139</v>
      </c>
      <c r="B37" s="5">
        <f t="shared" si="8"/>
        <v>10</v>
      </c>
      <c r="C37" s="5">
        <f t="shared" si="9"/>
        <v>7</v>
      </c>
      <c r="D37" s="5">
        <f t="shared" si="10"/>
        <v>14</v>
      </c>
      <c r="E37" s="20">
        <f t="shared" si="6"/>
        <v>10.333333333333334</v>
      </c>
      <c r="F37" s="5">
        <f t="shared" si="11"/>
        <v>35</v>
      </c>
      <c r="G37" s="5">
        <f t="shared" si="12"/>
        <v>45</v>
      </c>
      <c r="H37" s="5">
        <f t="shared" si="13"/>
        <v>50</v>
      </c>
      <c r="I37" s="20">
        <f t="shared" si="7"/>
        <v>3.75</v>
      </c>
      <c r="M37" s="13" t="s">
        <v>1092</v>
      </c>
      <c r="N37" t="s">
        <v>1140</v>
      </c>
      <c r="O37" s="16">
        <v>1</v>
      </c>
      <c r="P37" s="15">
        <v>50</v>
      </c>
      <c r="R37" s="13" t="s">
        <v>1087</v>
      </c>
      <c r="S37" t="s">
        <v>18</v>
      </c>
      <c r="T37" s="16">
        <v>3</v>
      </c>
      <c r="U37" s="15">
        <v>40</v>
      </c>
      <c r="W37" s="14" t="s">
        <v>1093</v>
      </c>
      <c r="X37" t="s">
        <v>13</v>
      </c>
      <c r="Y37" s="16">
        <v>15</v>
      </c>
      <c r="Z37" s="15">
        <v>59</v>
      </c>
    </row>
    <row r="38" spans="1:26" x14ac:dyDescent="0.25">
      <c r="A38" t="s">
        <v>133</v>
      </c>
      <c r="B38" s="5">
        <f t="shared" si="8"/>
        <v>31</v>
      </c>
      <c r="C38" s="5">
        <f t="shared" si="9"/>
        <v>48</v>
      </c>
      <c r="D38" s="5">
        <f t="shared" si="10"/>
        <v>43</v>
      </c>
      <c r="E38" s="20">
        <f t="shared" si="6"/>
        <v>40.666666666666664</v>
      </c>
      <c r="F38" s="5">
        <f t="shared" si="11"/>
        <v>33</v>
      </c>
      <c r="G38" s="5">
        <f t="shared" si="12"/>
        <v>33</v>
      </c>
      <c r="H38" s="5">
        <f t="shared" si="13"/>
        <v>40</v>
      </c>
      <c r="I38" s="20">
        <f t="shared" si="7"/>
        <v>2.75</v>
      </c>
      <c r="M38" s="13" t="s">
        <v>1092</v>
      </c>
      <c r="N38" t="s">
        <v>20</v>
      </c>
      <c r="O38" s="16">
        <v>5</v>
      </c>
      <c r="P38" s="15">
        <v>45</v>
      </c>
      <c r="R38" s="13" t="s">
        <v>1087</v>
      </c>
      <c r="S38" t="s">
        <v>13</v>
      </c>
      <c r="T38" s="16">
        <v>18</v>
      </c>
      <c r="U38" s="15">
        <v>57</v>
      </c>
      <c r="W38" s="14" t="s">
        <v>1093</v>
      </c>
      <c r="X38" t="s">
        <v>20</v>
      </c>
      <c r="Y38" s="16">
        <v>6</v>
      </c>
      <c r="Z38" s="15">
        <v>54</v>
      </c>
    </row>
    <row r="39" spans="1:26" x14ac:dyDescent="0.25">
      <c r="A39" t="s">
        <v>157</v>
      </c>
      <c r="B39" s="5">
        <f t="shared" si="8"/>
        <v>14</v>
      </c>
      <c r="C39" s="5">
        <f t="shared" si="9"/>
        <v>21</v>
      </c>
      <c r="D39" s="5">
        <f t="shared" si="10"/>
        <v>6</v>
      </c>
      <c r="E39" s="20">
        <f t="shared" si="6"/>
        <v>13.666666666666666</v>
      </c>
      <c r="F39" s="5">
        <f t="shared" si="11"/>
        <v>33</v>
      </c>
      <c r="G39" s="5">
        <f t="shared" si="12"/>
        <v>45</v>
      </c>
      <c r="H39" s="5">
        <f t="shared" si="13"/>
        <v>42</v>
      </c>
      <c r="I39" s="20">
        <f t="shared" si="7"/>
        <v>3.5</v>
      </c>
      <c r="M39" s="13" t="s">
        <v>1092</v>
      </c>
      <c r="N39" t="s">
        <v>27</v>
      </c>
      <c r="O39" s="16">
        <v>2</v>
      </c>
      <c r="P39" s="15">
        <v>65</v>
      </c>
      <c r="R39" s="13" t="s">
        <v>1087</v>
      </c>
      <c r="S39" t="s">
        <v>20</v>
      </c>
      <c r="T39" s="16">
        <v>1</v>
      </c>
      <c r="U39" s="15">
        <v>45</v>
      </c>
      <c r="W39" s="14" t="s">
        <v>1093</v>
      </c>
      <c r="X39" t="s">
        <v>27</v>
      </c>
      <c r="Y39" s="16">
        <v>7</v>
      </c>
      <c r="Z39" s="15">
        <v>47</v>
      </c>
    </row>
    <row r="40" spans="1:26" x14ac:dyDescent="0.25">
      <c r="A40" t="s">
        <v>163</v>
      </c>
      <c r="B40" s="5">
        <f t="shared" si="8"/>
        <v>17</v>
      </c>
      <c r="C40" s="5">
        <f t="shared" si="9"/>
        <v>20</v>
      </c>
      <c r="D40" s="5">
        <f t="shared" si="10"/>
        <v>27</v>
      </c>
      <c r="E40" s="20">
        <f t="shared" si="6"/>
        <v>21.333333333333332</v>
      </c>
      <c r="F40" s="5">
        <f t="shared" si="11"/>
        <v>35</v>
      </c>
      <c r="G40" s="5">
        <f t="shared" si="12"/>
        <v>45</v>
      </c>
      <c r="H40" s="5">
        <f t="shared" si="13"/>
        <v>52</v>
      </c>
      <c r="I40" s="20">
        <f t="shared" si="7"/>
        <v>3.75</v>
      </c>
      <c r="M40" s="13" t="s">
        <v>1092</v>
      </c>
      <c r="N40" t="s">
        <v>38</v>
      </c>
      <c r="O40" s="16">
        <v>13</v>
      </c>
      <c r="P40" s="15">
        <v>59</v>
      </c>
      <c r="R40" s="13" t="s">
        <v>1087</v>
      </c>
      <c r="S40" t="s">
        <v>27</v>
      </c>
      <c r="T40" s="16">
        <v>8</v>
      </c>
      <c r="U40" s="15">
        <v>55</v>
      </c>
      <c r="W40" s="14" t="s">
        <v>1093</v>
      </c>
      <c r="X40" t="s">
        <v>34</v>
      </c>
      <c r="Y40" s="16">
        <v>1</v>
      </c>
      <c r="Z40" s="15">
        <v>239</v>
      </c>
    </row>
    <row r="41" spans="1:26" x14ac:dyDescent="0.25">
      <c r="A41" t="s">
        <v>195</v>
      </c>
      <c r="B41" s="5" t="str">
        <f t="shared" si="8"/>
        <v/>
      </c>
      <c r="C41" s="5" t="str">
        <f t="shared" si="9"/>
        <v/>
      </c>
      <c r="D41" s="5" t="str">
        <f t="shared" si="10"/>
        <v/>
      </c>
      <c r="E41" s="20" t="str">
        <f t="shared" si="6"/>
        <v/>
      </c>
      <c r="F41" s="5" t="str">
        <f t="shared" si="11"/>
        <v/>
      </c>
      <c r="G41" s="5" t="str">
        <f t="shared" si="12"/>
        <v/>
      </c>
      <c r="H41" s="5" t="str">
        <f t="shared" si="13"/>
        <v/>
      </c>
      <c r="I41" s="20" t="str">
        <f t="shared" si="7"/>
        <v/>
      </c>
      <c r="M41" s="13" t="s">
        <v>1092</v>
      </c>
      <c r="N41" t="s">
        <v>52</v>
      </c>
      <c r="O41" s="16">
        <v>4</v>
      </c>
      <c r="P41" s="15">
        <v>54</v>
      </c>
      <c r="R41" s="13" t="s">
        <v>1087</v>
      </c>
      <c r="S41" t="s">
        <v>38</v>
      </c>
      <c r="T41" s="16">
        <v>13</v>
      </c>
      <c r="U41" s="15">
        <v>45</v>
      </c>
      <c r="W41" s="14" t="s">
        <v>1093</v>
      </c>
      <c r="X41" t="s">
        <v>38</v>
      </c>
      <c r="Y41" s="16">
        <v>11</v>
      </c>
      <c r="Z41" s="15">
        <v>47</v>
      </c>
    </row>
    <row r="42" spans="1:26" x14ac:dyDescent="0.25">
      <c r="A42" t="s">
        <v>208</v>
      </c>
      <c r="B42" s="5">
        <f t="shared" si="8"/>
        <v>18</v>
      </c>
      <c r="C42" s="5">
        <f t="shared" si="9"/>
        <v>19</v>
      </c>
      <c r="D42" s="5">
        <f t="shared" si="10"/>
        <v>9</v>
      </c>
      <c r="E42" s="20">
        <f t="shared" si="6"/>
        <v>15.333333333333334</v>
      </c>
      <c r="F42" s="5">
        <f t="shared" si="11"/>
        <v>37</v>
      </c>
      <c r="G42" s="5">
        <f t="shared" si="12"/>
        <v>33</v>
      </c>
      <c r="H42" s="5">
        <f t="shared" si="13"/>
        <v>45</v>
      </c>
      <c r="I42" s="20">
        <f t="shared" si="7"/>
        <v>3.0833333333333335</v>
      </c>
      <c r="M42" s="13" t="s">
        <v>1092</v>
      </c>
      <c r="N42" t="s">
        <v>1146</v>
      </c>
      <c r="O42" s="16">
        <v>1</v>
      </c>
      <c r="P42" s="15">
        <v>179</v>
      </c>
      <c r="R42" s="13" t="s">
        <v>1087</v>
      </c>
      <c r="S42" t="s">
        <v>50</v>
      </c>
      <c r="T42" s="16">
        <v>2</v>
      </c>
      <c r="U42" s="15">
        <v>69</v>
      </c>
      <c r="W42" s="14" t="s">
        <v>1093</v>
      </c>
      <c r="X42" t="s">
        <v>54</v>
      </c>
      <c r="Y42" s="16">
        <v>3</v>
      </c>
      <c r="Z42" s="15">
        <v>35</v>
      </c>
    </row>
    <row r="43" spans="1:26" x14ac:dyDescent="0.25">
      <c r="A43" t="s">
        <v>212</v>
      </c>
      <c r="B43" s="5">
        <f t="shared" si="8"/>
        <v>100</v>
      </c>
      <c r="C43" s="5">
        <f t="shared" si="9"/>
        <v>94</v>
      </c>
      <c r="D43" s="5">
        <f t="shared" si="10"/>
        <v>101</v>
      </c>
      <c r="E43" s="20">
        <f t="shared" si="6"/>
        <v>98.333333333333329</v>
      </c>
      <c r="F43" s="5">
        <f t="shared" si="11"/>
        <v>47</v>
      </c>
      <c r="G43" s="5">
        <f t="shared" si="12"/>
        <v>40</v>
      </c>
      <c r="H43" s="5">
        <f t="shared" si="13"/>
        <v>45</v>
      </c>
      <c r="I43" s="20">
        <f t="shared" si="7"/>
        <v>3.75</v>
      </c>
      <c r="M43" s="13" t="s">
        <v>1092</v>
      </c>
      <c r="N43" t="s">
        <v>54</v>
      </c>
      <c r="O43" s="16">
        <v>9</v>
      </c>
      <c r="P43" s="15">
        <v>47</v>
      </c>
      <c r="R43" s="13" t="s">
        <v>1087</v>
      </c>
      <c r="S43" t="s">
        <v>52</v>
      </c>
      <c r="T43" s="16">
        <v>1</v>
      </c>
      <c r="U43" s="15">
        <v>47</v>
      </c>
      <c r="W43" s="14" t="s">
        <v>1093</v>
      </c>
      <c r="X43" t="s">
        <v>66</v>
      </c>
      <c r="Y43" s="16">
        <v>8</v>
      </c>
      <c r="Z43" s="15">
        <v>210</v>
      </c>
    </row>
    <row r="44" spans="1:26" x14ac:dyDescent="0.25">
      <c r="A44" t="s">
        <v>228</v>
      </c>
      <c r="B44" s="5">
        <f t="shared" si="8"/>
        <v>1</v>
      </c>
      <c r="C44" s="5">
        <f t="shared" si="9"/>
        <v>9</v>
      </c>
      <c r="D44" s="5">
        <f t="shared" si="10"/>
        <v>6</v>
      </c>
      <c r="E44" s="20">
        <f t="shared" si="6"/>
        <v>5.333333333333333</v>
      </c>
      <c r="F44" s="5">
        <f t="shared" si="11"/>
        <v>119</v>
      </c>
      <c r="G44" s="5">
        <f t="shared" si="12"/>
        <v>40</v>
      </c>
      <c r="H44" s="5">
        <f t="shared" si="13"/>
        <v>39</v>
      </c>
      <c r="I44" s="20">
        <f t="shared" si="7"/>
        <v>3.3333333333333335</v>
      </c>
      <c r="M44" s="13" t="s">
        <v>1092</v>
      </c>
      <c r="N44" t="s">
        <v>66</v>
      </c>
      <c r="O44" s="16">
        <v>10</v>
      </c>
      <c r="P44" s="15">
        <v>69</v>
      </c>
      <c r="R44" s="13" t="s">
        <v>1087</v>
      </c>
      <c r="S44" t="s">
        <v>54</v>
      </c>
      <c r="T44" s="16">
        <v>6</v>
      </c>
      <c r="U44" s="15">
        <v>58</v>
      </c>
      <c r="W44" s="14" t="s">
        <v>1093</v>
      </c>
      <c r="X44" t="s">
        <v>78</v>
      </c>
      <c r="Y44" s="16">
        <v>4</v>
      </c>
      <c r="Z44" s="15">
        <v>41</v>
      </c>
    </row>
    <row r="45" spans="1:26" x14ac:dyDescent="0.25">
      <c r="A45" t="s">
        <v>218</v>
      </c>
      <c r="B45" s="5" t="str">
        <f t="shared" si="8"/>
        <v/>
      </c>
      <c r="C45" s="5" t="str">
        <f t="shared" si="9"/>
        <v/>
      </c>
      <c r="D45" s="5">
        <f t="shared" si="10"/>
        <v>1</v>
      </c>
      <c r="E45" s="20">
        <f t="shared" si="6"/>
        <v>1</v>
      </c>
      <c r="F45" s="5" t="str">
        <f t="shared" si="11"/>
        <v/>
      </c>
      <c r="G45" s="5" t="str">
        <f t="shared" si="12"/>
        <v/>
      </c>
      <c r="H45" s="5">
        <f t="shared" si="13"/>
        <v>64</v>
      </c>
      <c r="I45" s="20">
        <f t="shared" si="7"/>
        <v>5.333333333333333</v>
      </c>
      <c r="M45" s="13" t="s">
        <v>1092</v>
      </c>
      <c r="N45" t="s">
        <v>78</v>
      </c>
      <c r="O45" s="16">
        <v>9</v>
      </c>
      <c r="P45" s="15">
        <v>64</v>
      </c>
      <c r="R45" s="13" t="s">
        <v>1087</v>
      </c>
      <c r="S45" t="s">
        <v>66</v>
      </c>
      <c r="T45" s="16">
        <v>6</v>
      </c>
      <c r="U45" s="15">
        <v>83</v>
      </c>
      <c r="W45" s="14" t="s">
        <v>1093</v>
      </c>
      <c r="X45" t="s">
        <v>94</v>
      </c>
      <c r="Y45" s="16">
        <v>31</v>
      </c>
      <c r="Z45" s="15">
        <v>45</v>
      </c>
    </row>
    <row r="46" spans="1:26" x14ac:dyDescent="0.25">
      <c r="A46" t="s">
        <v>226</v>
      </c>
      <c r="B46" s="5">
        <f t="shared" si="8"/>
        <v>14</v>
      </c>
      <c r="C46" s="5">
        <f t="shared" si="9"/>
        <v>16</v>
      </c>
      <c r="D46" s="5">
        <f t="shared" si="10"/>
        <v>36</v>
      </c>
      <c r="E46" s="20">
        <f t="shared" si="6"/>
        <v>22</v>
      </c>
      <c r="F46" s="5">
        <f t="shared" si="11"/>
        <v>33</v>
      </c>
      <c r="G46" s="5">
        <f t="shared" si="12"/>
        <v>74</v>
      </c>
      <c r="H46" s="5">
        <f t="shared" si="13"/>
        <v>45</v>
      </c>
      <c r="I46" s="20">
        <f t="shared" si="7"/>
        <v>3.75</v>
      </c>
      <c r="M46" s="13" t="s">
        <v>1092</v>
      </c>
      <c r="N46" t="s">
        <v>94</v>
      </c>
      <c r="O46" s="16">
        <v>33</v>
      </c>
      <c r="P46" s="15">
        <v>45</v>
      </c>
      <c r="R46" s="13" t="s">
        <v>1087</v>
      </c>
      <c r="S46" t="s">
        <v>78</v>
      </c>
      <c r="T46" s="16">
        <v>5</v>
      </c>
      <c r="U46" s="15">
        <v>69</v>
      </c>
      <c r="W46" s="14" t="s">
        <v>1093</v>
      </c>
      <c r="X46" t="s">
        <v>105</v>
      </c>
      <c r="Y46" s="16">
        <v>6</v>
      </c>
      <c r="Z46" s="15">
        <v>58</v>
      </c>
    </row>
    <row r="47" spans="1:26" x14ac:dyDescent="0.25">
      <c r="A47" t="s">
        <v>235</v>
      </c>
      <c r="B47" s="5">
        <f t="shared" si="8"/>
        <v>2</v>
      </c>
      <c r="C47" s="5">
        <f t="shared" si="9"/>
        <v>6</v>
      </c>
      <c r="D47" s="5">
        <f t="shared" si="10"/>
        <v>5</v>
      </c>
      <c r="E47" s="20">
        <f t="shared" si="6"/>
        <v>4.333333333333333</v>
      </c>
      <c r="F47" s="5">
        <f t="shared" si="11"/>
        <v>218</v>
      </c>
      <c r="G47" s="5">
        <f t="shared" si="12"/>
        <v>47</v>
      </c>
      <c r="H47" s="5">
        <f t="shared" si="13"/>
        <v>40</v>
      </c>
      <c r="I47" s="20">
        <f t="shared" si="7"/>
        <v>3.9166666666666665</v>
      </c>
      <c r="M47" s="13" t="s">
        <v>1092</v>
      </c>
      <c r="N47" t="s">
        <v>107</v>
      </c>
      <c r="O47" s="16">
        <v>2</v>
      </c>
      <c r="P47" s="15">
        <v>85</v>
      </c>
      <c r="R47" s="13" t="s">
        <v>1087</v>
      </c>
      <c r="S47" t="s">
        <v>94</v>
      </c>
      <c r="T47" s="16">
        <v>28</v>
      </c>
      <c r="U47" s="15">
        <v>46</v>
      </c>
      <c r="W47" s="14" t="s">
        <v>1093</v>
      </c>
      <c r="X47" t="s">
        <v>124</v>
      </c>
      <c r="Y47" s="16">
        <v>16</v>
      </c>
      <c r="Z47" s="15">
        <v>61</v>
      </c>
    </row>
    <row r="48" spans="1:26" x14ac:dyDescent="0.25">
      <c r="A48" t="s">
        <v>44</v>
      </c>
      <c r="B48" s="5" t="str">
        <f t="shared" si="8"/>
        <v/>
      </c>
      <c r="C48" s="5" t="str">
        <f t="shared" si="9"/>
        <v/>
      </c>
      <c r="D48" s="5" t="str">
        <f t="shared" si="10"/>
        <v/>
      </c>
      <c r="E48" s="20" t="str">
        <f t="shared" si="6"/>
        <v/>
      </c>
      <c r="F48" s="5" t="str">
        <f t="shared" si="11"/>
        <v/>
      </c>
      <c r="G48" s="5" t="str">
        <f t="shared" si="12"/>
        <v/>
      </c>
      <c r="H48" s="5" t="str">
        <f t="shared" si="13"/>
        <v/>
      </c>
      <c r="I48" s="20" t="str">
        <f t="shared" si="7"/>
        <v/>
      </c>
      <c r="M48" s="13" t="s">
        <v>1092</v>
      </c>
      <c r="N48" t="s">
        <v>124</v>
      </c>
      <c r="O48" s="16">
        <v>11</v>
      </c>
      <c r="P48" s="15">
        <v>70</v>
      </c>
      <c r="R48" s="13" t="s">
        <v>1087</v>
      </c>
      <c r="S48" t="s">
        <v>122</v>
      </c>
      <c r="T48" s="16">
        <v>1</v>
      </c>
      <c r="U48" s="15">
        <v>52</v>
      </c>
      <c r="W48" s="14" t="s">
        <v>1093</v>
      </c>
      <c r="X48" t="s">
        <v>135</v>
      </c>
      <c r="Y48" s="16">
        <v>13</v>
      </c>
      <c r="Z48" s="15">
        <v>47</v>
      </c>
    </row>
    <row r="49" spans="1:26" x14ac:dyDescent="0.25">
      <c r="A49" t="s">
        <v>18</v>
      </c>
      <c r="B49" s="5">
        <f t="shared" si="8"/>
        <v>2</v>
      </c>
      <c r="C49" s="5">
        <f t="shared" si="9"/>
        <v>3</v>
      </c>
      <c r="D49" s="5">
        <f t="shared" si="10"/>
        <v>9</v>
      </c>
      <c r="E49" s="20">
        <f t="shared" si="6"/>
        <v>4.666666666666667</v>
      </c>
      <c r="F49" s="5">
        <f t="shared" si="11"/>
        <v>45</v>
      </c>
      <c r="G49" s="5">
        <f t="shared" si="12"/>
        <v>40</v>
      </c>
      <c r="H49" s="5">
        <f t="shared" si="13"/>
        <v>47</v>
      </c>
      <c r="I49" s="20">
        <f t="shared" si="7"/>
        <v>3.75</v>
      </c>
      <c r="M49" s="13" t="s">
        <v>1092</v>
      </c>
      <c r="N49" t="s">
        <v>135</v>
      </c>
      <c r="O49" s="16">
        <v>7</v>
      </c>
      <c r="P49" s="15">
        <v>45</v>
      </c>
      <c r="R49" s="13" t="s">
        <v>1087</v>
      </c>
      <c r="S49" t="s">
        <v>124</v>
      </c>
      <c r="T49" s="16">
        <v>17</v>
      </c>
      <c r="U49" s="15">
        <v>93</v>
      </c>
      <c r="W49" s="14" t="s">
        <v>1093</v>
      </c>
      <c r="X49" t="s">
        <v>161</v>
      </c>
      <c r="Y49" s="16">
        <v>3</v>
      </c>
      <c r="Z49" s="15">
        <v>23</v>
      </c>
    </row>
    <row r="50" spans="1:26" x14ac:dyDescent="0.25">
      <c r="A50" t="s">
        <v>13</v>
      </c>
      <c r="B50" s="5">
        <f t="shared" si="8"/>
        <v>13</v>
      </c>
      <c r="C50" s="5">
        <f t="shared" si="9"/>
        <v>18</v>
      </c>
      <c r="D50" s="5">
        <f t="shared" si="10"/>
        <v>15</v>
      </c>
      <c r="E50" s="20">
        <f t="shared" si="6"/>
        <v>15.333333333333334</v>
      </c>
      <c r="F50" s="5">
        <f t="shared" si="11"/>
        <v>78</v>
      </c>
      <c r="G50" s="5">
        <f t="shared" si="12"/>
        <v>57</v>
      </c>
      <c r="H50" s="5">
        <f t="shared" si="13"/>
        <v>59</v>
      </c>
      <c r="I50" s="20">
        <f t="shared" si="7"/>
        <v>4.916666666666667</v>
      </c>
      <c r="M50" s="13" t="s">
        <v>1092</v>
      </c>
      <c r="N50" t="s">
        <v>197</v>
      </c>
      <c r="O50" s="16">
        <v>26</v>
      </c>
      <c r="P50" s="15">
        <v>100</v>
      </c>
      <c r="R50" s="13" t="s">
        <v>1087</v>
      </c>
      <c r="S50" t="s">
        <v>135</v>
      </c>
      <c r="T50" s="16">
        <v>8</v>
      </c>
      <c r="U50" s="15">
        <v>47</v>
      </c>
      <c r="W50" s="14" t="s">
        <v>1093</v>
      </c>
      <c r="X50" t="s">
        <v>197</v>
      </c>
      <c r="Y50" s="16">
        <v>24</v>
      </c>
      <c r="Z50" s="15">
        <v>88</v>
      </c>
    </row>
    <row r="51" spans="1:26" x14ac:dyDescent="0.25">
      <c r="A51" t="s">
        <v>20</v>
      </c>
      <c r="B51" s="5">
        <f t="shared" si="8"/>
        <v>5</v>
      </c>
      <c r="C51" s="5">
        <f t="shared" si="9"/>
        <v>1</v>
      </c>
      <c r="D51" s="5">
        <f t="shared" si="10"/>
        <v>6</v>
      </c>
      <c r="E51" s="20">
        <f t="shared" si="6"/>
        <v>4</v>
      </c>
      <c r="F51" s="5">
        <f t="shared" si="11"/>
        <v>45</v>
      </c>
      <c r="G51" s="5">
        <f t="shared" si="12"/>
        <v>45</v>
      </c>
      <c r="H51" s="5">
        <f t="shared" si="13"/>
        <v>54</v>
      </c>
      <c r="I51" s="20">
        <f t="shared" si="7"/>
        <v>3.75</v>
      </c>
      <c r="M51" s="13" t="s">
        <v>1092</v>
      </c>
      <c r="N51" t="s">
        <v>90</v>
      </c>
      <c r="O51" s="16">
        <v>1</v>
      </c>
      <c r="P51" s="15">
        <v>136</v>
      </c>
      <c r="R51" s="13" t="s">
        <v>1087</v>
      </c>
      <c r="S51" t="s">
        <v>189</v>
      </c>
      <c r="T51" s="16">
        <v>1</v>
      </c>
      <c r="U51" s="15">
        <v>105</v>
      </c>
      <c r="W51" s="14" t="s">
        <v>1093</v>
      </c>
      <c r="X51" t="s">
        <v>90</v>
      </c>
      <c r="Y51" s="16">
        <v>1</v>
      </c>
      <c r="Z51" s="15">
        <v>124</v>
      </c>
    </row>
    <row r="52" spans="1:26" x14ac:dyDescent="0.25">
      <c r="A52" t="s">
        <v>27</v>
      </c>
      <c r="B52" s="5">
        <f t="shared" si="8"/>
        <v>2</v>
      </c>
      <c r="C52" s="5">
        <f t="shared" si="9"/>
        <v>8</v>
      </c>
      <c r="D52" s="5">
        <f t="shared" si="10"/>
        <v>7</v>
      </c>
      <c r="E52" s="20">
        <f t="shared" si="6"/>
        <v>5.666666666666667</v>
      </c>
      <c r="F52" s="5">
        <f t="shared" si="11"/>
        <v>65</v>
      </c>
      <c r="G52" s="5">
        <f t="shared" si="12"/>
        <v>55</v>
      </c>
      <c r="H52" s="5">
        <f t="shared" si="13"/>
        <v>47</v>
      </c>
      <c r="I52" s="20">
        <f t="shared" si="7"/>
        <v>4.583333333333333</v>
      </c>
      <c r="M52" s="13" t="s">
        <v>1092</v>
      </c>
      <c r="N52" t="s">
        <v>204</v>
      </c>
      <c r="O52" s="16">
        <v>6</v>
      </c>
      <c r="P52" s="15">
        <v>34</v>
      </c>
      <c r="R52" s="13" t="s">
        <v>1087</v>
      </c>
      <c r="S52" t="s">
        <v>197</v>
      </c>
      <c r="T52" s="16">
        <v>32</v>
      </c>
      <c r="U52" s="15">
        <v>73</v>
      </c>
      <c r="W52" s="14" t="s">
        <v>1093</v>
      </c>
      <c r="X52" t="s">
        <v>204</v>
      </c>
      <c r="Y52" s="16">
        <v>2</v>
      </c>
      <c r="Z52" s="15">
        <v>20</v>
      </c>
    </row>
    <row r="53" spans="1:26" x14ac:dyDescent="0.25">
      <c r="A53" t="s">
        <v>34</v>
      </c>
      <c r="B53" s="5" t="str">
        <f t="shared" si="8"/>
        <v/>
      </c>
      <c r="C53" s="5" t="str">
        <f t="shared" si="9"/>
        <v/>
      </c>
      <c r="D53" s="5">
        <f t="shared" si="10"/>
        <v>1</v>
      </c>
      <c r="E53" s="20">
        <f t="shared" si="6"/>
        <v>1</v>
      </c>
      <c r="F53" s="5" t="str">
        <f t="shared" si="11"/>
        <v/>
      </c>
      <c r="G53" s="5" t="str">
        <f t="shared" si="12"/>
        <v/>
      </c>
      <c r="H53" s="5">
        <f t="shared" si="13"/>
        <v>239</v>
      </c>
      <c r="I53" s="20">
        <f t="shared" si="7"/>
        <v>19.916666666666668</v>
      </c>
      <c r="M53" s="13" t="s">
        <v>1092</v>
      </c>
      <c r="N53" t="s">
        <v>1161</v>
      </c>
      <c r="O53" s="16">
        <v>1</v>
      </c>
      <c r="P53" s="15">
        <v>35</v>
      </c>
      <c r="R53" s="13" t="s">
        <v>1087</v>
      </c>
      <c r="S53" t="s">
        <v>90</v>
      </c>
      <c r="T53" s="16">
        <v>1</v>
      </c>
      <c r="U53" s="15">
        <v>126</v>
      </c>
      <c r="W53" s="14" t="s">
        <v>1093</v>
      </c>
      <c r="X53" t="s">
        <v>216</v>
      </c>
      <c r="Y53" s="16">
        <v>8</v>
      </c>
      <c r="Z53" s="15">
        <v>79</v>
      </c>
    </row>
    <row r="54" spans="1:26" x14ac:dyDescent="0.25">
      <c r="A54" t="s">
        <v>38</v>
      </c>
      <c r="B54" s="5">
        <f t="shared" si="8"/>
        <v>13</v>
      </c>
      <c r="C54" s="5">
        <f t="shared" si="9"/>
        <v>13</v>
      </c>
      <c r="D54" s="5">
        <f t="shared" si="10"/>
        <v>11</v>
      </c>
      <c r="E54" s="20">
        <f t="shared" si="6"/>
        <v>12.333333333333334</v>
      </c>
      <c r="F54" s="5">
        <f t="shared" si="11"/>
        <v>59</v>
      </c>
      <c r="G54" s="5">
        <f t="shared" si="12"/>
        <v>45</v>
      </c>
      <c r="H54" s="5">
        <f t="shared" si="13"/>
        <v>47</v>
      </c>
      <c r="I54" s="20">
        <f t="shared" si="7"/>
        <v>3.9166666666666665</v>
      </c>
      <c r="M54" s="13" t="s">
        <v>1092</v>
      </c>
      <c r="N54" t="s">
        <v>216</v>
      </c>
      <c r="O54" s="16">
        <v>16</v>
      </c>
      <c r="P54" s="15">
        <v>112</v>
      </c>
      <c r="R54" s="13" t="s">
        <v>1087</v>
      </c>
      <c r="S54" t="s">
        <v>204</v>
      </c>
      <c r="T54" s="16">
        <v>9</v>
      </c>
      <c r="U54" s="15">
        <v>35</v>
      </c>
      <c r="W54" s="14" t="s">
        <v>1093</v>
      </c>
      <c r="X54" t="s">
        <v>238</v>
      </c>
      <c r="Y54" s="16">
        <v>2</v>
      </c>
      <c r="Z54" s="15">
        <v>64</v>
      </c>
    </row>
    <row r="55" spans="1:26" x14ac:dyDescent="0.25">
      <c r="A55" t="s">
        <v>50</v>
      </c>
      <c r="B55" s="5" t="str">
        <f t="shared" si="8"/>
        <v/>
      </c>
      <c r="C55" s="5">
        <f t="shared" si="9"/>
        <v>2</v>
      </c>
      <c r="D55" s="5" t="str">
        <f t="shared" si="10"/>
        <v/>
      </c>
      <c r="E55" s="20">
        <f t="shared" si="6"/>
        <v>2</v>
      </c>
      <c r="F55" s="5" t="str">
        <f t="shared" si="11"/>
        <v/>
      </c>
      <c r="G55" s="5">
        <f t="shared" si="12"/>
        <v>69</v>
      </c>
      <c r="H55" s="5" t="str">
        <f t="shared" si="13"/>
        <v/>
      </c>
      <c r="I55" s="20">
        <f t="shared" si="7"/>
        <v>5.75</v>
      </c>
      <c r="M55" s="13" t="s">
        <v>1092</v>
      </c>
      <c r="N55" t="s">
        <v>238</v>
      </c>
      <c r="O55" s="16">
        <v>3</v>
      </c>
      <c r="P55" s="15">
        <v>59</v>
      </c>
      <c r="R55" s="13" t="s">
        <v>1087</v>
      </c>
      <c r="S55" t="s">
        <v>216</v>
      </c>
      <c r="T55" s="16">
        <v>11</v>
      </c>
      <c r="U55" s="15">
        <v>160</v>
      </c>
      <c r="W55" s="14" t="s">
        <v>1093</v>
      </c>
      <c r="X55" t="s">
        <v>16</v>
      </c>
      <c r="Y55" s="16">
        <v>80</v>
      </c>
      <c r="Z55" s="15">
        <v>43</v>
      </c>
    </row>
    <row r="56" spans="1:26" x14ac:dyDescent="0.25">
      <c r="A56" t="s">
        <v>52</v>
      </c>
      <c r="B56" s="5">
        <f t="shared" si="8"/>
        <v>4</v>
      </c>
      <c r="C56" s="5">
        <f t="shared" si="9"/>
        <v>1</v>
      </c>
      <c r="D56" s="5" t="str">
        <f t="shared" si="10"/>
        <v/>
      </c>
      <c r="E56" s="20">
        <f t="shared" si="6"/>
        <v>2.5</v>
      </c>
      <c r="F56" s="5">
        <f t="shared" si="11"/>
        <v>54</v>
      </c>
      <c r="G56" s="5">
        <f t="shared" si="12"/>
        <v>47</v>
      </c>
      <c r="H56" s="5" t="str">
        <f t="shared" si="13"/>
        <v/>
      </c>
      <c r="I56" s="20">
        <f t="shared" si="7"/>
        <v>4.208333333333333</v>
      </c>
      <c r="M56" s="13" t="s">
        <v>1092</v>
      </c>
      <c r="N56" t="s">
        <v>16</v>
      </c>
      <c r="O56" s="16">
        <v>60</v>
      </c>
      <c r="P56" s="15">
        <v>35</v>
      </c>
      <c r="R56" s="13" t="s">
        <v>1087</v>
      </c>
      <c r="S56" t="s">
        <v>238</v>
      </c>
      <c r="T56" s="16">
        <v>4</v>
      </c>
      <c r="U56" s="15">
        <v>54</v>
      </c>
      <c r="W56" s="14" t="s">
        <v>1093</v>
      </c>
      <c r="X56" t="s">
        <v>30</v>
      </c>
      <c r="Y56" s="16">
        <v>22</v>
      </c>
      <c r="Z56" s="15">
        <v>45</v>
      </c>
    </row>
    <row r="57" spans="1:26" x14ac:dyDescent="0.25">
      <c r="A57" t="s">
        <v>54</v>
      </c>
      <c r="B57" s="5">
        <f t="shared" si="8"/>
        <v>9</v>
      </c>
      <c r="C57" s="5">
        <f t="shared" si="9"/>
        <v>6</v>
      </c>
      <c r="D57" s="5">
        <f t="shared" si="10"/>
        <v>3</v>
      </c>
      <c r="E57" s="20">
        <f t="shared" si="6"/>
        <v>6</v>
      </c>
      <c r="F57" s="5">
        <f t="shared" si="11"/>
        <v>47</v>
      </c>
      <c r="G57" s="5">
        <f t="shared" si="12"/>
        <v>58</v>
      </c>
      <c r="H57" s="5">
        <f t="shared" si="13"/>
        <v>35</v>
      </c>
      <c r="I57" s="20">
        <f t="shared" si="7"/>
        <v>3.9166666666666665</v>
      </c>
      <c r="M57" s="13" t="s">
        <v>1092</v>
      </c>
      <c r="N57" t="s">
        <v>30</v>
      </c>
      <c r="O57" s="16">
        <v>2</v>
      </c>
      <c r="P57" s="15">
        <v>85</v>
      </c>
      <c r="R57" s="13" t="s">
        <v>1087</v>
      </c>
      <c r="S57" t="s">
        <v>16</v>
      </c>
      <c r="T57" s="16">
        <v>58</v>
      </c>
      <c r="U57" s="15">
        <v>37</v>
      </c>
      <c r="W57" s="14" t="s">
        <v>1093</v>
      </c>
      <c r="X57" t="s">
        <v>32</v>
      </c>
      <c r="Y57" s="16">
        <v>16</v>
      </c>
      <c r="Z57" s="15">
        <v>42</v>
      </c>
    </row>
    <row r="58" spans="1:26" x14ac:dyDescent="0.25">
      <c r="A58" t="s">
        <v>66</v>
      </c>
      <c r="B58" s="5">
        <f t="shared" si="8"/>
        <v>10</v>
      </c>
      <c r="C58" s="5">
        <f t="shared" si="9"/>
        <v>6</v>
      </c>
      <c r="D58" s="5">
        <f t="shared" si="10"/>
        <v>8</v>
      </c>
      <c r="E58" s="20">
        <f t="shared" si="6"/>
        <v>8</v>
      </c>
      <c r="F58" s="5">
        <f t="shared" si="11"/>
        <v>69</v>
      </c>
      <c r="G58" s="5">
        <f t="shared" si="12"/>
        <v>83</v>
      </c>
      <c r="H58" s="5">
        <f t="shared" si="13"/>
        <v>210</v>
      </c>
      <c r="I58" s="20">
        <f t="shared" si="7"/>
        <v>6.916666666666667</v>
      </c>
      <c r="M58" s="13" t="s">
        <v>1092</v>
      </c>
      <c r="N58" t="s">
        <v>56</v>
      </c>
      <c r="O58" s="16">
        <v>9</v>
      </c>
      <c r="P58" s="15">
        <v>64</v>
      </c>
      <c r="R58" s="13" t="s">
        <v>1087</v>
      </c>
      <c r="S58" t="s">
        <v>30</v>
      </c>
      <c r="T58" s="16">
        <v>14</v>
      </c>
      <c r="U58" s="15">
        <v>35</v>
      </c>
      <c r="W58" s="14" t="s">
        <v>1093</v>
      </c>
      <c r="X58" t="s">
        <v>56</v>
      </c>
      <c r="Y58" s="16">
        <v>23</v>
      </c>
      <c r="Z58" s="15">
        <v>47</v>
      </c>
    </row>
    <row r="59" spans="1:26" x14ac:dyDescent="0.25">
      <c r="A59" t="s">
        <v>78</v>
      </c>
      <c r="B59" s="5">
        <f t="shared" si="8"/>
        <v>9</v>
      </c>
      <c r="C59" s="5">
        <f t="shared" si="9"/>
        <v>5</v>
      </c>
      <c r="D59" s="5">
        <f t="shared" si="10"/>
        <v>4</v>
      </c>
      <c r="E59" s="20">
        <f t="shared" si="6"/>
        <v>6</v>
      </c>
      <c r="F59" s="5">
        <f t="shared" si="11"/>
        <v>64</v>
      </c>
      <c r="G59" s="5">
        <f t="shared" si="12"/>
        <v>69</v>
      </c>
      <c r="H59" s="5">
        <f t="shared" si="13"/>
        <v>41</v>
      </c>
      <c r="I59" s="20">
        <f t="shared" si="7"/>
        <v>5.333333333333333</v>
      </c>
      <c r="M59" s="13" t="s">
        <v>1092</v>
      </c>
      <c r="N59" t="s">
        <v>58</v>
      </c>
      <c r="O59" s="16">
        <v>91</v>
      </c>
      <c r="P59" s="15">
        <v>52</v>
      </c>
      <c r="R59" s="13" t="s">
        <v>1087</v>
      </c>
      <c r="S59" t="s">
        <v>56</v>
      </c>
      <c r="T59" s="16">
        <v>10</v>
      </c>
      <c r="U59" s="15">
        <v>49</v>
      </c>
      <c r="W59" s="14" t="s">
        <v>1093</v>
      </c>
      <c r="X59" t="s">
        <v>58</v>
      </c>
      <c r="Y59" s="16">
        <v>80</v>
      </c>
      <c r="Z59" s="15">
        <v>45</v>
      </c>
    </row>
    <row r="60" spans="1:26" x14ac:dyDescent="0.25">
      <c r="A60" t="s">
        <v>94</v>
      </c>
      <c r="B60" s="5">
        <f t="shared" si="8"/>
        <v>33</v>
      </c>
      <c r="C60" s="5">
        <f t="shared" si="9"/>
        <v>28</v>
      </c>
      <c r="D60" s="5">
        <f t="shared" si="10"/>
        <v>31</v>
      </c>
      <c r="E60" s="20">
        <f t="shared" si="6"/>
        <v>30.666666666666668</v>
      </c>
      <c r="F60" s="5">
        <f t="shared" si="11"/>
        <v>45</v>
      </c>
      <c r="G60" s="5">
        <f t="shared" si="12"/>
        <v>46</v>
      </c>
      <c r="H60" s="5">
        <f t="shared" si="13"/>
        <v>45</v>
      </c>
      <c r="I60" s="20">
        <f t="shared" si="7"/>
        <v>3.75</v>
      </c>
      <c r="M60" s="13" t="s">
        <v>1092</v>
      </c>
      <c r="N60" t="s">
        <v>80</v>
      </c>
      <c r="O60" s="16">
        <v>9</v>
      </c>
      <c r="P60" s="15">
        <v>64</v>
      </c>
      <c r="R60" s="13" t="s">
        <v>1087</v>
      </c>
      <c r="S60" t="s">
        <v>58</v>
      </c>
      <c r="T60" s="16">
        <v>71</v>
      </c>
      <c r="U60" s="15">
        <v>47</v>
      </c>
      <c r="W60" s="14" t="s">
        <v>1093</v>
      </c>
      <c r="X60" t="s">
        <v>80</v>
      </c>
      <c r="Y60" s="16">
        <v>16</v>
      </c>
      <c r="Z60" s="15">
        <v>48</v>
      </c>
    </row>
    <row r="61" spans="1:26" x14ac:dyDescent="0.25">
      <c r="A61" t="s">
        <v>105</v>
      </c>
      <c r="B61" s="5" t="str">
        <f t="shared" si="8"/>
        <v/>
      </c>
      <c r="C61" s="5" t="str">
        <f t="shared" si="9"/>
        <v/>
      </c>
      <c r="D61" s="5">
        <f t="shared" si="10"/>
        <v>6</v>
      </c>
      <c r="E61" s="20">
        <f t="shared" si="6"/>
        <v>6</v>
      </c>
      <c r="F61" s="5" t="str">
        <f t="shared" si="11"/>
        <v/>
      </c>
      <c r="G61" s="5" t="str">
        <f t="shared" si="12"/>
        <v/>
      </c>
      <c r="H61" s="5">
        <f t="shared" si="13"/>
        <v>58</v>
      </c>
      <c r="I61" s="20">
        <f t="shared" si="7"/>
        <v>4.833333333333333</v>
      </c>
      <c r="M61" s="13" t="s">
        <v>1092</v>
      </c>
      <c r="N61" t="s">
        <v>127</v>
      </c>
      <c r="O61" s="16">
        <v>14</v>
      </c>
      <c r="P61" s="15">
        <v>48</v>
      </c>
      <c r="R61" s="13" t="s">
        <v>1087</v>
      </c>
      <c r="S61" t="s">
        <v>80</v>
      </c>
      <c r="T61" s="16">
        <v>9</v>
      </c>
      <c r="U61" s="15">
        <v>47</v>
      </c>
      <c r="W61" s="14" t="s">
        <v>1093</v>
      </c>
      <c r="X61" t="s">
        <v>101</v>
      </c>
      <c r="Y61" s="16">
        <v>2</v>
      </c>
      <c r="Z61" s="15">
        <v>39</v>
      </c>
    </row>
    <row r="62" spans="1:26" x14ac:dyDescent="0.25">
      <c r="A62" t="s">
        <v>107</v>
      </c>
      <c r="B62" s="5">
        <f t="shared" si="8"/>
        <v>2</v>
      </c>
      <c r="C62" s="5" t="str">
        <f t="shared" si="9"/>
        <v/>
      </c>
      <c r="D62" s="5" t="str">
        <f t="shared" si="10"/>
        <v/>
      </c>
      <c r="E62" s="20">
        <f t="shared" si="6"/>
        <v>2</v>
      </c>
      <c r="F62" s="5">
        <f t="shared" si="11"/>
        <v>85</v>
      </c>
      <c r="G62" s="5" t="str">
        <f t="shared" si="12"/>
        <v/>
      </c>
      <c r="H62" s="5" t="str">
        <f t="shared" si="13"/>
        <v/>
      </c>
      <c r="I62" s="20">
        <f t="shared" si="7"/>
        <v>7.083333333333333</v>
      </c>
      <c r="M62" s="13" t="s">
        <v>1092</v>
      </c>
      <c r="N62" t="s">
        <v>191</v>
      </c>
      <c r="O62" s="16">
        <v>22</v>
      </c>
      <c r="P62" s="15">
        <v>52</v>
      </c>
      <c r="R62" s="13" t="s">
        <v>1087</v>
      </c>
      <c r="S62" t="s">
        <v>127</v>
      </c>
      <c r="T62" s="16">
        <v>19</v>
      </c>
      <c r="U62" s="15">
        <v>45</v>
      </c>
      <c r="W62" s="14" t="s">
        <v>1093</v>
      </c>
      <c r="X62" t="s">
        <v>127</v>
      </c>
      <c r="Y62" s="16">
        <v>17</v>
      </c>
      <c r="Z62" s="15">
        <v>69</v>
      </c>
    </row>
    <row r="63" spans="1:26" x14ac:dyDescent="0.25">
      <c r="A63" t="s">
        <v>103</v>
      </c>
      <c r="B63" s="5" t="str">
        <f t="shared" si="8"/>
        <v/>
      </c>
      <c r="C63" s="5" t="str">
        <f t="shared" si="9"/>
        <v/>
      </c>
      <c r="D63" s="5" t="str">
        <f t="shared" si="10"/>
        <v/>
      </c>
      <c r="E63" s="20" t="str">
        <f t="shared" si="6"/>
        <v/>
      </c>
      <c r="F63" s="5" t="str">
        <f t="shared" si="11"/>
        <v/>
      </c>
      <c r="G63" s="5" t="str">
        <f t="shared" si="12"/>
        <v/>
      </c>
      <c r="H63" s="5" t="str">
        <f t="shared" si="13"/>
        <v/>
      </c>
      <c r="I63" s="20" t="str">
        <f t="shared" si="7"/>
        <v/>
      </c>
      <c r="M63" s="13" t="s">
        <v>1092</v>
      </c>
      <c r="N63" t="s">
        <v>206</v>
      </c>
      <c r="O63" s="16">
        <v>16</v>
      </c>
      <c r="P63" s="15">
        <v>46</v>
      </c>
      <c r="R63" s="13" t="s">
        <v>1087</v>
      </c>
      <c r="S63" t="s">
        <v>191</v>
      </c>
      <c r="T63" s="16">
        <v>24</v>
      </c>
      <c r="U63" s="15">
        <v>54</v>
      </c>
      <c r="W63" s="14" t="s">
        <v>1093</v>
      </c>
      <c r="X63" t="s">
        <v>141</v>
      </c>
      <c r="Y63" s="16">
        <v>1</v>
      </c>
      <c r="Z63" s="15">
        <v>64</v>
      </c>
    </row>
    <row r="64" spans="1:26" x14ac:dyDescent="0.25">
      <c r="A64" t="s">
        <v>122</v>
      </c>
      <c r="B64" s="5" t="str">
        <f t="shared" si="8"/>
        <v/>
      </c>
      <c r="C64" s="5">
        <f t="shared" si="9"/>
        <v>1</v>
      </c>
      <c r="D64" s="5" t="str">
        <f t="shared" si="10"/>
        <v/>
      </c>
      <c r="E64" s="20">
        <f t="shared" si="6"/>
        <v>1</v>
      </c>
      <c r="F64" s="5" t="str">
        <f t="shared" si="11"/>
        <v/>
      </c>
      <c r="G64" s="5">
        <f t="shared" si="12"/>
        <v>52</v>
      </c>
      <c r="H64" s="5" t="str">
        <f t="shared" si="13"/>
        <v/>
      </c>
      <c r="I64" s="20">
        <f t="shared" si="7"/>
        <v>4.333333333333333</v>
      </c>
      <c r="R64" s="13" t="s">
        <v>1087</v>
      </c>
      <c r="S64" t="s">
        <v>214</v>
      </c>
      <c r="T64" s="16">
        <v>6</v>
      </c>
      <c r="U64" s="15">
        <v>60</v>
      </c>
      <c r="W64" s="14" t="s">
        <v>1093</v>
      </c>
      <c r="X64" t="s">
        <v>153</v>
      </c>
      <c r="Y64" s="16">
        <v>1</v>
      </c>
      <c r="Z64" s="15">
        <v>35</v>
      </c>
    </row>
    <row r="65" spans="1:26" x14ac:dyDescent="0.25">
      <c r="A65" t="s">
        <v>92</v>
      </c>
      <c r="B65" s="5" t="str">
        <f t="shared" si="8"/>
        <v/>
      </c>
      <c r="C65" s="5" t="str">
        <f t="shared" si="9"/>
        <v/>
      </c>
      <c r="D65" s="5" t="str">
        <f t="shared" si="10"/>
        <v/>
      </c>
      <c r="E65" s="20" t="str">
        <f t="shared" si="6"/>
        <v/>
      </c>
      <c r="F65" s="5" t="str">
        <f t="shared" si="11"/>
        <v/>
      </c>
      <c r="G65" s="5" t="str">
        <f t="shared" si="12"/>
        <v/>
      </c>
      <c r="H65" s="5" t="str">
        <f t="shared" si="13"/>
        <v/>
      </c>
      <c r="I65" s="20" t="str">
        <f t="shared" si="7"/>
        <v/>
      </c>
      <c r="R65" s="13" t="s">
        <v>1087</v>
      </c>
      <c r="S65" t="s">
        <v>206</v>
      </c>
      <c r="T65" s="16">
        <v>18</v>
      </c>
      <c r="U65" s="15">
        <v>49</v>
      </c>
      <c r="W65" s="14" t="s">
        <v>1093</v>
      </c>
      <c r="X65" t="s">
        <v>191</v>
      </c>
      <c r="Y65" s="16">
        <v>40</v>
      </c>
      <c r="Z65" s="15">
        <v>47</v>
      </c>
    </row>
    <row r="66" spans="1:26" x14ac:dyDescent="0.25">
      <c r="A66" t="s">
        <v>70</v>
      </c>
      <c r="B66" s="5" t="str">
        <f t="shared" ref="B66:B89" si="14">IFERROR(VLOOKUP($A66, MO_17, 2, FALSE),"")</f>
        <v/>
      </c>
      <c r="C66" s="5" t="str">
        <f t="shared" ref="C66:C89" si="15">IFERROR(VLOOKUP($A66, MO_18, 2, FALSE),"")</f>
        <v/>
      </c>
      <c r="D66" s="5" t="str">
        <f t="shared" ref="D66:D89" si="16">IFERROR(VLOOKUP($A66, MO_19, 2, FALSE),"")</f>
        <v/>
      </c>
      <c r="E66" s="20" t="str">
        <f t="shared" si="6"/>
        <v/>
      </c>
      <c r="F66" s="5" t="str">
        <f t="shared" ref="F66:F97" si="17">IFERROR(VLOOKUP($A66, MO_17, 3, FALSE), "")</f>
        <v/>
      </c>
      <c r="G66" s="5" t="str">
        <f t="shared" ref="G66:G97" si="18">IFERROR(VLOOKUP($A66, MO_18, 3, FALSE), "")</f>
        <v/>
      </c>
      <c r="H66" s="5" t="str">
        <f t="shared" ref="H66:H97" si="19">IFERROR(VLOOKUP($A66, MO_19, 3, FALSE), "")</f>
        <v/>
      </c>
      <c r="I66" s="20" t="str">
        <f t="shared" si="7"/>
        <v/>
      </c>
      <c r="W66" s="14" t="s">
        <v>1093</v>
      </c>
      <c r="X66" t="s">
        <v>214</v>
      </c>
      <c r="Y66" s="16">
        <v>6</v>
      </c>
      <c r="Z66" s="15">
        <v>46</v>
      </c>
    </row>
    <row r="67" spans="1:26" x14ac:dyDescent="0.25">
      <c r="A67" t="s">
        <v>124</v>
      </c>
      <c r="B67" s="5">
        <f t="shared" si="14"/>
        <v>11</v>
      </c>
      <c r="C67" s="5">
        <f t="shared" si="15"/>
        <v>17</v>
      </c>
      <c r="D67" s="5">
        <f t="shared" si="16"/>
        <v>16</v>
      </c>
      <c r="E67" s="20">
        <f t="shared" ref="E67:E123" si="20">IFERROR(AVERAGE(B67:D67), "")</f>
        <v>14.666666666666666</v>
      </c>
      <c r="F67" s="5">
        <f t="shared" si="17"/>
        <v>70</v>
      </c>
      <c r="G67" s="5">
        <f t="shared" si="18"/>
        <v>93</v>
      </c>
      <c r="H67" s="5">
        <f t="shared" si="19"/>
        <v>61</v>
      </c>
      <c r="I67" s="20">
        <f t="shared" ref="I67:I123" si="21">IFERROR((MEDIAN(F67:H67)/12), "")</f>
        <v>5.833333333333333</v>
      </c>
      <c r="W67" s="14" t="s">
        <v>1093</v>
      </c>
      <c r="X67" t="s">
        <v>206</v>
      </c>
      <c r="Y67" s="16">
        <v>37</v>
      </c>
      <c r="Z67" s="15">
        <v>47</v>
      </c>
    </row>
    <row r="68" spans="1:26" x14ac:dyDescent="0.25">
      <c r="A68" t="s">
        <v>135</v>
      </c>
      <c r="B68" s="5">
        <f t="shared" si="14"/>
        <v>7</v>
      </c>
      <c r="C68" s="5">
        <f t="shared" si="15"/>
        <v>8</v>
      </c>
      <c r="D68" s="5">
        <f t="shared" si="16"/>
        <v>13</v>
      </c>
      <c r="E68" s="20">
        <f t="shared" si="20"/>
        <v>9.3333333333333339</v>
      </c>
      <c r="F68" s="5">
        <f t="shared" si="17"/>
        <v>45</v>
      </c>
      <c r="G68" s="5">
        <f t="shared" si="18"/>
        <v>47</v>
      </c>
      <c r="H68" s="5">
        <f t="shared" si="19"/>
        <v>47</v>
      </c>
      <c r="I68" s="20">
        <f t="shared" si="21"/>
        <v>3.9166666666666665</v>
      </c>
    </row>
    <row r="69" spans="1:26" x14ac:dyDescent="0.25">
      <c r="A69" t="s">
        <v>129</v>
      </c>
      <c r="B69" s="5" t="str">
        <f t="shared" si="14"/>
        <v/>
      </c>
      <c r="C69" s="5" t="str">
        <f t="shared" si="15"/>
        <v/>
      </c>
      <c r="D69" s="5" t="str">
        <f t="shared" si="16"/>
        <v/>
      </c>
      <c r="E69" s="20" t="str">
        <f t="shared" si="20"/>
        <v/>
      </c>
      <c r="F69" s="5" t="str">
        <f t="shared" si="17"/>
        <v/>
      </c>
      <c r="G69" s="5" t="str">
        <f t="shared" si="18"/>
        <v/>
      </c>
      <c r="H69" s="5" t="str">
        <f t="shared" si="19"/>
        <v/>
      </c>
      <c r="I69" s="20" t="str">
        <f t="shared" si="21"/>
        <v/>
      </c>
    </row>
    <row r="70" spans="1:26" x14ac:dyDescent="0.25">
      <c r="A70" t="s">
        <v>161</v>
      </c>
      <c r="B70" s="5" t="str">
        <f t="shared" si="14"/>
        <v/>
      </c>
      <c r="C70" s="5" t="str">
        <f t="shared" si="15"/>
        <v/>
      </c>
      <c r="D70" s="5">
        <f t="shared" si="16"/>
        <v>3</v>
      </c>
      <c r="E70" s="20">
        <f t="shared" si="20"/>
        <v>3</v>
      </c>
      <c r="F70" s="5" t="str">
        <f t="shared" si="17"/>
        <v/>
      </c>
      <c r="G70" s="5" t="str">
        <f t="shared" si="18"/>
        <v/>
      </c>
      <c r="H70" s="5">
        <f t="shared" si="19"/>
        <v>23</v>
      </c>
      <c r="I70" s="20">
        <f t="shared" si="21"/>
        <v>1.9166666666666667</v>
      </c>
    </row>
    <row r="71" spans="1:26" x14ac:dyDescent="0.25">
      <c r="A71" t="s">
        <v>189</v>
      </c>
      <c r="B71" s="5" t="str">
        <f t="shared" si="14"/>
        <v/>
      </c>
      <c r="C71" s="5">
        <f t="shared" si="15"/>
        <v>1</v>
      </c>
      <c r="D71" s="5" t="str">
        <f t="shared" si="16"/>
        <v/>
      </c>
      <c r="E71" s="20">
        <f t="shared" si="20"/>
        <v>1</v>
      </c>
      <c r="F71" s="5" t="str">
        <f t="shared" si="17"/>
        <v/>
      </c>
      <c r="G71" s="5">
        <f t="shared" si="18"/>
        <v>105</v>
      </c>
      <c r="H71" s="5" t="str">
        <f t="shared" si="19"/>
        <v/>
      </c>
      <c r="I71" s="20">
        <f t="shared" si="21"/>
        <v>8.75</v>
      </c>
    </row>
    <row r="72" spans="1:26" x14ac:dyDescent="0.25">
      <c r="A72" t="s">
        <v>197</v>
      </c>
      <c r="B72" s="5">
        <f t="shared" si="14"/>
        <v>26</v>
      </c>
      <c r="C72" s="5">
        <f t="shared" si="15"/>
        <v>32</v>
      </c>
      <c r="D72" s="5">
        <f t="shared" si="16"/>
        <v>24</v>
      </c>
      <c r="E72" s="20">
        <f t="shared" si="20"/>
        <v>27.333333333333332</v>
      </c>
      <c r="F72" s="5">
        <f t="shared" si="17"/>
        <v>100</v>
      </c>
      <c r="G72" s="5">
        <f t="shared" si="18"/>
        <v>73</v>
      </c>
      <c r="H72" s="5">
        <f t="shared" si="19"/>
        <v>88</v>
      </c>
      <c r="I72" s="20">
        <f t="shared" si="21"/>
        <v>7.333333333333333</v>
      </c>
    </row>
    <row r="73" spans="1:26" x14ac:dyDescent="0.25">
      <c r="A73" t="s">
        <v>90</v>
      </c>
      <c r="B73" s="5">
        <f t="shared" si="14"/>
        <v>1</v>
      </c>
      <c r="C73" s="5">
        <f t="shared" si="15"/>
        <v>1</v>
      </c>
      <c r="D73" s="5">
        <f t="shared" si="16"/>
        <v>1</v>
      </c>
      <c r="E73" s="20">
        <f t="shared" si="20"/>
        <v>1</v>
      </c>
      <c r="F73" s="5">
        <f t="shared" si="17"/>
        <v>136</v>
      </c>
      <c r="G73" s="5">
        <f t="shared" si="18"/>
        <v>126</v>
      </c>
      <c r="H73" s="5">
        <f t="shared" si="19"/>
        <v>124</v>
      </c>
      <c r="I73" s="20">
        <f t="shared" si="21"/>
        <v>10.5</v>
      </c>
    </row>
    <row r="74" spans="1:26" x14ac:dyDescent="0.25">
      <c r="A74" t="s">
        <v>204</v>
      </c>
      <c r="B74" s="5">
        <f t="shared" si="14"/>
        <v>6</v>
      </c>
      <c r="C74" s="5">
        <f t="shared" si="15"/>
        <v>9</v>
      </c>
      <c r="D74" s="5">
        <f t="shared" si="16"/>
        <v>2</v>
      </c>
      <c r="E74" s="20">
        <f t="shared" si="20"/>
        <v>5.666666666666667</v>
      </c>
      <c r="F74" s="5">
        <f t="shared" si="17"/>
        <v>34</v>
      </c>
      <c r="G74" s="5">
        <f t="shared" si="18"/>
        <v>35</v>
      </c>
      <c r="H74" s="5">
        <f t="shared" si="19"/>
        <v>20</v>
      </c>
      <c r="I74" s="20">
        <f t="shared" si="21"/>
        <v>2.8333333333333335</v>
      </c>
    </row>
    <row r="75" spans="1:26" x14ac:dyDescent="0.25">
      <c r="A75" t="s">
        <v>216</v>
      </c>
      <c r="B75" s="5">
        <f t="shared" si="14"/>
        <v>16</v>
      </c>
      <c r="C75" s="5">
        <f t="shared" si="15"/>
        <v>11</v>
      </c>
      <c r="D75" s="5">
        <f t="shared" si="16"/>
        <v>8</v>
      </c>
      <c r="E75" s="20">
        <f t="shared" si="20"/>
        <v>11.666666666666666</v>
      </c>
      <c r="F75" s="5">
        <f t="shared" si="17"/>
        <v>112</v>
      </c>
      <c r="G75" s="5">
        <f t="shared" si="18"/>
        <v>160</v>
      </c>
      <c r="H75" s="5">
        <f t="shared" si="19"/>
        <v>79</v>
      </c>
      <c r="I75" s="20">
        <f t="shared" si="21"/>
        <v>9.3333333333333339</v>
      </c>
    </row>
    <row r="76" spans="1:26" x14ac:dyDescent="0.25">
      <c r="A76" t="s">
        <v>238</v>
      </c>
      <c r="B76" s="5">
        <f t="shared" si="14"/>
        <v>3</v>
      </c>
      <c r="C76" s="5">
        <f t="shared" si="15"/>
        <v>4</v>
      </c>
      <c r="D76" s="5">
        <f t="shared" si="16"/>
        <v>2</v>
      </c>
      <c r="E76" s="20">
        <f t="shared" si="20"/>
        <v>3</v>
      </c>
      <c r="F76" s="5">
        <f t="shared" si="17"/>
        <v>59</v>
      </c>
      <c r="G76" s="5">
        <f t="shared" si="18"/>
        <v>54</v>
      </c>
      <c r="H76" s="5">
        <f t="shared" si="19"/>
        <v>64</v>
      </c>
      <c r="I76" s="20">
        <f t="shared" si="21"/>
        <v>4.916666666666667</v>
      </c>
    </row>
    <row r="77" spans="1:26" x14ac:dyDescent="0.25">
      <c r="A77" t="s">
        <v>16</v>
      </c>
      <c r="B77" s="5">
        <f t="shared" si="14"/>
        <v>60</v>
      </c>
      <c r="C77" s="5">
        <f t="shared" si="15"/>
        <v>58</v>
      </c>
      <c r="D77" s="5">
        <f t="shared" si="16"/>
        <v>80</v>
      </c>
      <c r="E77" s="20">
        <f t="shared" si="20"/>
        <v>66</v>
      </c>
      <c r="F77" s="5">
        <f t="shared" si="17"/>
        <v>35</v>
      </c>
      <c r="G77" s="5">
        <f t="shared" si="18"/>
        <v>37</v>
      </c>
      <c r="H77" s="5">
        <f t="shared" si="19"/>
        <v>43</v>
      </c>
      <c r="I77" s="20">
        <f t="shared" si="21"/>
        <v>3.0833333333333335</v>
      </c>
    </row>
    <row r="78" spans="1:26" x14ac:dyDescent="0.25">
      <c r="A78" t="s">
        <v>30</v>
      </c>
      <c r="B78" s="5">
        <f t="shared" si="14"/>
        <v>2</v>
      </c>
      <c r="C78" s="5">
        <f t="shared" si="15"/>
        <v>14</v>
      </c>
      <c r="D78" s="5">
        <f t="shared" si="16"/>
        <v>22</v>
      </c>
      <c r="E78" s="20">
        <f t="shared" si="20"/>
        <v>12.666666666666666</v>
      </c>
      <c r="F78" s="5">
        <f t="shared" si="17"/>
        <v>85</v>
      </c>
      <c r="G78" s="5">
        <f t="shared" si="18"/>
        <v>35</v>
      </c>
      <c r="H78" s="5">
        <f t="shared" si="19"/>
        <v>45</v>
      </c>
      <c r="I78" s="20">
        <f t="shared" si="21"/>
        <v>3.75</v>
      </c>
    </row>
    <row r="79" spans="1:26" x14ac:dyDescent="0.25">
      <c r="A79" t="s">
        <v>32</v>
      </c>
      <c r="B79" s="5" t="str">
        <f t="shared" si="14"/>
        <v/>
      </c>
      <c r="C79" s="5" t="str">
        <f t="shared" si="15"/>
        <v/>
      </c>
      <c r="D79" s="5">
        <f t="shared" si="16"/>
        <v>16</v>
      </c>
      <c r="E79" s="20">
        <f t="shared" si="20"/>
        <v>16</v>
      </c>
      <c r="F79" s="5" t="str">
        <f t="shared" si="17"/>
        <v/>
      </c>
      <c r="G79" s="5" t="str">
        <f t="shared" si="18"/>
        <v/>
      </c>
      <c r="H79" s="5">
        <f t="shared" si="19"/>
        <v>42</v>
      </c>
      <c r="I79" s="20">
        <f t="shared" si="21"/>
        <v>3.5</v>
      </c>
    </row>
    <row r="80" spans="1:26" x14ac:dyDescent="0.25">
      <c r="A80" t="s">
        <v>56</v>
      </c>
      <c r="B80" s="5">
        <f t="shared" si="14"/>
        <v>9</v>
      </c>
      <c r="C80" s="5">
        <f t="shared" si="15"/>
        <v>10</v>
      </c>
      <c r="D80" s="5">
        <f t="shared" si="16"/>
        <v>23</v>
      </c>
      <c r="E80" s="20">
        <f t="shared" si="20"/>
        <v>14</v>
      </c>
      <c r="F80" s="5">
        <f t="shared" si="17"/>
        <v>64</v>
      </c>
      <c r="G80" s="5">
        <f t="shared" si="18"/>
        <v>49</v>
      </c>
      <c r="H80" s="5">
        <f t="shared" si="19"/>
        <v>47</v>
      </c>
      <c r="I80" s="20">
        <f t="shared" si="21"/>
        <v>4.083333333333333</v>
      </c>
    </row>
    <row r="81" spans="1:9" x14ac:dyDescent="0.25">
      <c r="A81" t="s">
        <v>58</v>
      </c>
      <c r="B81" s="5">
        <f t="shared" si="14"/>
        <v>91</v>
      </c>
      <c r="C81" s="5">
        <f t="shared" si="15"/>
        <v>71</v>
      </c>
      <c r="D81" s="5">
        <f t="shared" si="16"/>
        <v>80</v>
      </c>
      <c r="E81" s="20">
        <f t="shared" si="20"/>
        <v>80.666666666666671</v>
      </c>
      <c r="F81" s="5">
        <f t="shared" si="17"/>
        <v>52</v>
      </c>
      <c r="G81" s="5">
        <f t="shared" si="18"/>
        <v>47</v>
      </c>
      <c r="H81" s="5">
        <f t="shared" si="19"/>
        <v>45</v>
      </c>
      <c r="I81" s="20">
        <f t="shared" si="21"/>
        <v>3.9166666666666665</v>
      </c>
    </row>
    <row r="82" spans="1:9" x14ac:dyDescent="0.25">
      <c r="A82" t="s">
        <v>80</v>
      </c>
      <c r="B82" s="5">
        <f t="shared" si="14"/>
        <v>9</v>
      </c>
      <c r="C82" s="5">
        <f t="shared" si="15"/>
        <v>9</v>
      </c>
      <c r="D82" s="5">
        <f t="shared" si="16"/>
        <v>16</v>
      </c>
      <c r="E82" s="20">
        <f t="shared" si="20"/>
        <v>11.333333333333334</v>
      </c>
      <c r="F82" s="5">
        <f t="shared" si="17"/>
        <v>64</v>
      </c>
      <c r="G82" s="5">
        <f t="shared" si="18"/>
        <v>47</v>
      </c>
      <c r="H82" s="5">
        <f t="shared" si="19"/>
        <v>48</v>
      </c>
      <c r="I82" s="20">
        <f t="shared" si="21"/>
        <v>4</v>
      </c>
    </row>
    <row r="83" spans="1:9" x14ac:dyDescent="0.25">
      <c r="A83" t="s">
        <v>101</v>
      </c>
      <c r="B83" s="5" t="str">
        <f t="shared" si="14"/>
        <v/>
      </c>
      <c r="C83" s="5" t="str">
        <f t="shared" si="15"/>
        <v/>
      </c>
      <c r="D83" s="5">
        <f t="shared" si="16"/>
        <v>2</v>
      </c>
      <c r="E83" s="20">
        <f t="shared" si="20"/>
        <v>2</v>
      </c>
      <c r="F83" s="5" t="str">
        <f t="shared" si="17"/>
        <v/>
      </c>
      <c r="G83" s="5" t="str">
        <f t="shared" si="18"/>
        <v/>
      </c>
      <c r="H83" s="5">
        <f t="shared" si="19"/>
        <v>39</v>
      </c>
      <c r="I83" s="20">
        <f t="shared" si="21"/>
        <v>3.25</v>
      </c>
    </row>
    <row r="84" spans="1:9" x14ac:dyDescent="0.25">
      <c r="A84" t="s">
        <v>127</v>
      </c>
      <c r="B84" s="5">
        <f t="shared" si="14"/>
        <v>14</v>
      </c>
      <c r="C84" s="5">
        <f t="shared" si="15"/>
        <v>19</v>
      </c>
      <c r="D84" s="5">
        <f t="shared" si="16"/>
        <v>17</v>
      </c>
      <c r="E84" s="20">
        <f t="shared" si="20"/>
        <v>16.666666666666668</v>
      </c>
      <c r="F84" s="5">
        <f t="shared" si="17"/>
        <v>48</v>
      </c>
      <c r="G84" s="5">
        <f t="shared" si="18"/>
        <v>45</v>
      </c>
      <c r="H84" s="5">
        <f t="shared" si="19"/>
        <v>69</v>
      </c>
      <c r="I84" s="20">
        <f t="shared" si="21"/>
        <v>4</v>
      </c>
    </row>
    <row r="85" spans="1:9" x14ac:dyDescent="0.25">
      <c r="A85" t="s">
        <v>141</v>
      </c>
      <c r="B85" s="5" t="str">
        <f t="shared" si="14"/>
        <v/>
      </c>
      <c r="C85" s="5" t="str">
        <f t="shared" si="15"/>
        <v/>
      </c>
      <c r="D85" s="5">
        <f t="shared" si="16"/>
        <v>1</v>
      </c>
      <c r="E85" s="20">
        <f t="shared" si="20"/>
        <v>1</v>
      </c>
      <c r="F85" s="5" t="str">
        <f t="shared" si="17"/>
        <v/>
      </c>
      <c r="G85" s="5" t="str">
        <f t="shared" si="18"/>
        <v/>
      </c>
      <c r="H85" s="5">
        <f t="shared" si="19"/>
        <v>64</v>
      </c>
      <c r="I85" s="20">
        <f t="shared" si="21"/>
        <v>5.333333333333333</v>
      </c>
    </row>
    <row r="86" spans="1:9" x14ac:dyDescent="0.25">
      <c r="A86" t="s">
        <v>153</v>
      </c>
      <c r="B86" s="5" t="str">
        <f t="shared" si="14"/>
        <v/>
      </c>
      <c r="C86" s="5" t="str">
        <f t="shared" si="15"/>
        <v/>
      </c>
      <c r="D86" s="5">
        <f t="shared" si="16"/>
        <v>1</v>
      </c>
      <c r="E86" s="20">
        <f t="shared" si="20"/>
        <v>1</v>
      </c>
      <c r="F86" s="5" t="str">
        <f t="shared" si="17"/>
        <v/>
      </c>
      <c r="G86" s="5" t="str">
        <f t="shared" si="18"/>
        <v/>
      </c>
      <c r="H86" s="5">
        <f t="shared" si="19"/>
        <v>35</v>
      </c>
      <c r="I86" s="20">
        <f t="shared" si="21"/>
        <v>2.9166666666666665</v>
      </c>
    </row>
    <row r="87" spans="1:9" x14ac:dyDescent="0.25">
      <c r="A87" t="s">
        <v>191</v>
      </c>
      <c r="B87" s="5">
        <f t="shared" si="14"/>
        <v>22</v>
      </c>
      <c r="C87" s="5">
        <f t="shared" si="15"/>
        <v>24</v>
      </c>
      <c r="D87" s="5">
        <f t="shared" si="16"/>
        <v>40</v>
      </c>
      <c r="E87" s="20">
        <f t="shared" si="20"/>
        <v>28.666666666666668</v>
      </c>
      <c r="F87" s="5">
        <f t="shared" si="17"/>
        <v>52</v>
      </c>
      <c r="G87" s="5">
        <f t="shared" si="18"/>
        <v>54</v>
      </c>
      <c r="H87" s="5">
        <f t="shared" si="19"/>
        <v>47</v>
      </c>
      <c r="I87" s="20">
        <f t="shared" si="21"/>
        <v>4.333333333333333</v>
      </c>
    </row>
    <row r="88" spans="1:9" x14ac:dyDescent="0.25">
      <c r="A88" t="s">
        <v>214</v>
      </c>
      <c r="B88" s="5" t="str">
        <f t="shared" si="14"/>
        <v/>
      </c>
      <c r="C88" s="5">
        <f t="shared" si="15"/>
        <v>6</v>
      </c>
      <c r="D88" s="5">
        <f t="shared" si="16"/>
        <v>6</v>
      </c>
      <c r="E88" s="20">
        <f t="shared" si="20"/>
        <v>6</v>
      </c>
      <c r="F88" s="5" t="str">
        <f t="shared" si="17"/>
        <v/>
      </c>
      <c r="G88" s="5">
        <f t="shared" si="18"/>
        <v>60</v>
      </c>
      <c r="H88" s="5">
        <f t="shared" si="19"/>
        <v>46</v>
      </c>
      <c r="I88" s="20">
        <f t="shared" si="21"/>
        <v>4.416666666666667</v>
      </c>
    </row>
    <row r="89" spans="1:9" x14ac:dyDescent="0.25">
      <c r="A89" t="s">
        <v>206</v>
      </c>
      <c r="B89" s="5">
        <f t="shared" si="14"/>
        <v>16</v>
      </c>
      <c r="C89" s="5">
        <f t="shared" si="15"/>
        <v>18</v>
      </c>
      <c r="D89" s="5">
        <f t="shared" si="16"/>
        <v>37</v>
      </c>
      <c r="E89" s="20">
        <f t="shared" si="20"/>
        <v>23.666666666666668</v>
      </c>
      <c r="F89" s="5">
        <f t="shared" si="17"/>
        <v>46</v>
      </c>
      <c r="G89" s="5">
        <f t="shared" si="18"/>
        <v>49</v>
      </c>
      <c r="H89" s="5">
        <f t="shared" si="19"/>
        <v>47</v>
      </c>
      <c r="I89" s="20">
        <f t="shared" si="21"/>
        <v>3.9166666666666665</v>
      </c>
    </row>
    <row r="90" spans="1:9" x14ac:dyDescent="0.25">
      <c r="A90" t="s">
        <v>9</v>
      </c>
      <c r="B90" s="5" t="str">
        <f t="shared" ref="B90:B123" si="22">IFERROR(VLOOKUP($A90, C_17, 2, FALSE),"")</f>
        <v/>
      </c>
      <c r="C90" s="5" t="str">
        <f t="shared" ref="C90:C123" si="23">IFERROR(VLOOKUP($A90, C_18, 2, FALSE),"")</f>
        <v/>
      </c>
      <c r="D90" s="5" t="str">
        <f t="shared" ref="D90:D123" si="24">IFERROR(VLOOKUP($A90, C_19, 2, FALSE),"")</f>
        <v/>
      </c>
      <c r="E90" s="19" t="str">
        <f t="shared" si="20"/>
        <v/>
      </c>
      <c r="F90" s="5" t="str">
        <f t="shared" si="17"/>
        <v/>
      </c>
      <c r="G90" s="5" t="str">
        <f t="shared" si="18"/>
        <v/>
      </c>
      <c r="H90" s="5" t="str">
        <f t="shared" si="19"/>
        <v/>
      </c>
      <c r="I90" s="20" t="str">
        <f t="shared" si="21"/>
        <v/>
      </c>
    </row>
    <row r="91" spans="1:9" x14ac:dyDescent="0.25">
      <c r="A91" t="s">
        <v>15</v>
      </c>
      <c r="B91" s="5">
        <f t="shared" si="22"/>
        <v>13</v>
      </c>
      <c r="C91" s="5">
        <f t="shared" si="23"/>
        <v>16</v>
      </c>
      <c r="D91" s="5">
        <f t="shared" si="24"/>
        <v>18</v>
      </c>
      <c r="E91" s="20">
        <f t="shared" si="20"/>
        <v>15.666666666666666</v>
      </c>
      <c r="F91" s="5" t="str">
        <f t="shared" si="17"/>
        <v/>
      </c>
      <c r="G91" s="5" t="str">
        <f t="shared" si="18"/>
        <v/>
      </c>
      <c r="H91" s="5" t="str">
        <f t="shared" si="19"/>
        <v/>
      </c>
      <c r="I91" s="20" t="str">
        <f t="shared" si="21"/>
        <v/>
      </c>
    </row>
    <row r="92" spans="1:9" x14ac:dyDescent="0.25">
      <c r="A92" t="s">
        <v>36</v>
      </c>
      <c r="B92" s="5">
        <f t="shared" si="22"/>
        <v>15</v>
      </c>
      <c r="C92" s="5">
        <f t="shared" si="23"/>
        <v>37</v>
      </c>
      <c r="D92" s="5">
        <f t="shared" si="24"/>
        <v>11</v>
      </c>
      <c r="E92" s="20">
        <f t="shared" si="20"/>
        <v>21</v>
      </c>
      <c r="F92" s="5" t="str">
        <f t="shared" si="17"/>
        <v/>
      </c>
      <c r="G92" s="5" t="str">
        <f t="shared" si="18"/>
        <v/>
      </c>
      <c r="H92" s="5" t="str">
        <f t="shared" si="19"/>
        <v/>
      </c>
      <c r="I92" s="20" t="str">
        <f t="shared" si="21"/>
        <v/>
      </c>
    </row>
    <row r="93" spans="1:9" x14ac:dyDescent="0.25">
      <c r="A93" t="s">
        <v>29</v>
      </c>
      <c r="B93" s="5">
        <f t="shared" si="22"/>
        <v>3</v>
      </c>
      <c r="C93" s="5">
        <f t="shared" si="23"/>
        <v>6</v>
      </c>
      <c r="D93" s="5">
        <f t="shared" si="24"/>
        <v>5</v>
      </c>
      <c r="E93" s="20">
        <f t="shared" si="20"/>
        <v>4.666666666666667</v>
      </c>
      <c r="F93" s="5" t="str">
        <f t="shared" si="17"/>
        <v/>
      </c>
      <c r="G93" s="5" t="str">
        <f t="shared" si="18"/>
        <v/>
      </c>
      <c r="H93" s="5" t="str">
        <f t="shared" si="19"/>
        <v/>
      </c>
      <c r="I93" s="20" t="str">
        <f t="shared" si="21"/>
        <v/>
      </c>
    </row>
    <row r="94" spans="1:9" x14ac:dyDescent="0.25">
      <c r="A94" t="s">
        <v>40</v>
      </c>
      <c r="B94" s="5">
        <f t="shared" si="22"/>
        <v>12</v>
      </c>
      <c r="C94" s="5">
        <f t="shared" si="23"/>
        <v>10</v>
      </c>
      <c r="D94" s="5">
        <f t="shared" si="24"/>
        <v>9</v>
      </c>
      <c r="E94" s="20">
        <f t="shared" si="20"/>
        <v>10.333333333333334</v>
      </c>
      <c r="F94" s="5" t="str">
        <f t="shared" si="17"/>
        <v/>
      </c>
      <c r="G94" s="5" t="str">
        <f t="shared" si="18"/>
        <v/>
      </c>
      <c r="H94" s="5" t="str">
        <f t="shared" si="19"/>
        <v/>
      </c>
      <c r="I94" s="20" t="str">
        <f t="shared" si="21"/>
        <v/>
      </c>
    </row>
    <row r="95" spans="1:9" x14ac:dyDescent="0.25">
      <c r="A95" t="s">
        <v>22</v>
      </c>
      <c r="B95" s="5">
        <f t="shared" si="22"/>
        <v>1</v>
      </c>
      <c r="C95" s="5">
        <f t="shared" si="23"/>
        <v>4</v>
      </c>
      <c r="D95" s="5" t="str">
        <f t="shared" si="24"/>
        <v/>
      </c>
      <c r="E95" s="20">
        <f t="shared" si="20"/>
        <v>2.5</v>
      </c>
      <c r="F95" s="5" t="str">
        <f t="shared" si="17"/>
        <v/>
      </c>
      <c r="G95" s="5" t="str">
        <f t="shared" si="18"/>
        <v/>
      </c>
      <c r="H95" s="5" t="str">
        <f t="shared" si="19"/>
        <v/>
      </c>
      <c r="I95" s="20" t="str">
        <f t="shared" si="21"/>
        <v/>
      </c>
    </row>
    <row r="96" spans="1:9" x14ac:dyDescent="0.25">
      <c r="A96" t="s">
        <v>25</v>
      </c>
      <c r="B96" s="5">
        <f t="shared" si="22"/>
        <v>2</v>
      </c>
      <c r="C96" s="5">
        <f t="shared" si="23"/>
        <v>3</v>
      </c>
      <c r="D96" s="5" t="str">
        <f t="shared" si="24"/>
        <v/>
      </c>
      <c r="E96" s="20">
        <f t="shared" si="20"/>
        <v>2.5</v>
      </c>
      <c r="F96" s="5" t="str">
        <f t="shared" si="17"/>
        <v/>
      </c>
      <c r="G96" s="5" t="str">
        <f t="shared" si="18"/>
        <v/>
      </c>
      <c r="H96" s="5" t="str">
        <f t="shared" si="19"/>
        <v/>
      </c>
      <c r="I96" s="20" t="str">
        <f t="shared" si="21"/>
        <v/>
      </c>
    </row>
    <row r="97" spans="1:9" x14ac:dyDescent="0.25">
      <c r="A97" t="s">
        <v>43</v>
      </c>
      <c r="B97" s="5">
        <f t="shared" si="22"/>
        <v>4</v>
      </c>
      <c r="C97" s="5">
        <f t="shared" si="23"/>
        <v>2</v>
      </c>
      <c r="D97" s="5">
        <f t="shared" si="24"/>
        <v>2</v>
      </c>
      <c r="E97" s="20">
        <f t="shared" si="20"/>
        <v>2.6666666666666665</v>
      </c>
      <c r="F97" s="5" t="str">
        <f t="shared" si="17"/>
        <v/>
      </c>
      <c r="G97" s="5" t="str">
        <f t="shared" si="18"/>
        <v/>
      </c>
      <c r="H97" s="5" t="str">
        <f t="shared" si="19"/>
        <v/>
      </c>
      <c r="I97" s="20" t="str">
        <f t="shared" si="21"/>
        <v/>
      </c>
    </row>
    <row r="98" spans="1:9" x14ac:dyDescent="0.25">
      <c r="A98" t="s">
        <v>60</v>
      </c>
      <c r="B98" s="5" t="str">
        <f t="shared" si="22"/>
        <v/>
      </c>
      <c r="C98" s="5" t="str">
        <f t="shared" si="23"/>
        <v/>
      </c>
      <c r="D98" s="5">
        <f t="shared" si="24"/>
        <v>1</v>
      </c>
      <c r="E98" s="20">
        <f t="shared" si="20"/>
        <v>1</v>
      </c>
      <c r="F98" s="5" t="str">
        <f t="shared" ref="F98:F123" si="25">IFERROR(VLOOKUP($A98, MO_17, 3, FALSE), "")</f>
        <v/>
      </c>
      <c r="G98" s="5" t="str">
        <f t="shared" ref="G98:G123" si="26">IFERROR(VLOOKUP($A98, MO_18, 3, FALSE), "")</f>
        <v/>
      </c>
      <c r="H98" s="5" t="str">
        <f t="shared" ref="H98:H123" si="27">IFERROR(VLOOKUP($A98, MO_19, 3, FALSE), "")</f>
        <v/>
      </c>
      <c r="I98" s="20" t="str">
        <f t="shared" si="21"/>
        <v/>
      </c>
    </row>
    <row r="99" spans="1:9" x14ac:dyDescent="0.25">
      <c r="A99" t="s">
        <v>62</v>
      </c>
      <c r="B99" s="5" t="str">
        <f t="shared" si="22"/>
        <v/>
      </c>
      <c r="C99" s="5" t="str">
        <f t="shared" si="23"/>
        <v/>
      </c>
      <c r="D99" s="5" t="str">
        <f t="shared" si="24"/>
        <v/>
      </c>
      <c r="E99" s="20" t="str">
        <f t="shared" si="20"/>
        <v/>
      </c>
      <c r="F99" s="5" t="str">
        <f t="shared" si="25"/>
        <v/>
      </c>
      <c r="G99" s="5" t="str">
        <f t="shared" si="26"/>
        <v/>
      </c>
      <c r="H99" s="5" t="str">
        <f t="shared" si="27"/>
        <v/>
      </c>
      <c r="I99" s="20" t="str">
        <f t="shared" si="21"/>
        <v/>
      </c>
    </row>
    <row r="100" spans="1:9" x14ac:dyDescent="0.25">
      <c r="A100" t="s">
        <v>64</v>
      </c>
      <c r="B100" s="5">
        <f t="shared" si="22"/>
        <v>8</v>
      </c>
      <c r="C100" s="5">
        <f t="shared" si="23"/>
        <v>5</v>
      </c>
      <c r="D100" s="5">
        <f t="shared" si="24"/>
        <v>2</v>
      </c>
      <c r="E100" s="20">
        <f t="shared" si="20"/>
        <v>5</v>
      </c>
      <c r="F100" s="5" t="str">
        <f t="shared" si="25"/>
        <v/>
      </c>
      <c r="G100" s="5" t="str">
        <f t="shared" si="26"/>
        <v/>
      </c>
      <c r="H100" s="5" t="str">
        <f t="shared" si="27"/>
        <v/>
      </c>
      <c r="I100" s="20" t="str">
        <f t="shared" si="21"/>
        <v/>
      </c>
    </row>
    <row r="101" spans="1:9" x14ac:dyDescent="0.25">
      <c r="A101" t="s">
        <v>68</v>
      </c>
      <c r="B101" s="5">
        <f t="shared" si="22"/>
        <v>9</v>
      </c>
      <c r="C101" s="5">
        <f t="shared" si="23"/>
        <v>4</v>
      </c>
      <c r="D101" s="5">
        <f t="shared" si="24"/>
        <v>4</v>
      </c>
      <c r="E101" s="20">
        <f t="shared" si="20"/>
        <v>5.666666666666667</v>
      </c>
      <c r="F101" s="5" t="str">
        <f t="shared" si="25"/>
        <v/>
      </c>
      <c r="G101" s="5" t="str">
        <f t="shared" si="26"/>
        <v/>
      </c>
      <c r="H101" s="5" t="str">
        <f t="shared" si="27"/>
        <v/>
      </c>
      <c r="I101" s="20" t="str">
        <f t="shared" si="21"/>
        <v/>
      </c>
    </row>
    <row r="102" spans="1:9" x14ac:dyDescent="0.25">
      <c r="A102" t="s">
        <v>96</v>
      </c>
      <c r="B102" s="5">
        <f t="shared" si="22"/>
        <v>2</v>
      </c>
      <c r="C102" s="5">
        <f t="shared" si="23"/>
        <v>4</v>
      </c>
      <c r="D102" s="5" t="str">
        <f t="shared" si="24"/>
        <v/>
      </c>
      <c r="E102" s="20">
        <f t="shared" si="20"/>
        <v>3</v>
      </c>
      <c r="F102" s="5" t="str">
        <f t="shared" si="25"/>
        <v/>
      </c>
      <c r="G102" s="5" t="str">
        <f t="shared" si="26"/>
        <v/>
      </c>
      <c r="H102" s="5" t="str">
        <f t="shared" si="27"/>
        <v/>
      </c>
      <c r="I102" s="20" t="str">
        <f t="shared" si="21"/>
        <v/>
      </c>
    </row>
    <row r="103" spans="1:9" x14ac:dyDescent="0.25">
      <c r="A103" t="s">
        <v>109</v>
      </c>
      <c r="B103" s="5">
        <f t="shared" si="22"/>
        <v>1</v>
      </c>
      <c r="C103" s="5" t="str">
        <f t="shared" si="23"/>
        <v/>
      </c>
      <c r="D103" s="5" t="str">
        <f t="shared" si="24"/>
        <v/>
      </c>
      <c r="E103" s="20">
        <f t="shared" si="20"/>
        <v>1</v>
      </c>
      <c r="F103" s="5" t="str">
        <f t="shared" si="25"/>
        <v/>
      </c>
      <c r="G103" s="5" t="str">
        <f t="shared" si="26"/>
        <v/>
      </c>
      <c r="H103" s="5" t="str">
        <f t="shared" si="27"/>
        <v/>
      </c>
      <c r="I103" s="20" t="str">
        <f t="shared" si="21"/>
        <v/>
      </c>
    </row>
    <row r="104" spans="1:9" x14ac:dyDescent="0.25">
      <c r="A104" t="s">
        <v>111</v>
      </c>
      <c r="B104" s="5" t="str">
        <f t="shared" si="22"/>
        <v/>
      </c>
      <c r="C104" s="5" t="str">
        <f t="shared" si="23"/>
        <v/>
      </c>
      <c r="D104" s="5" t="str">
        <f t="shared" si="24"/>
        <v/>
      </c>
      <c r="E104" s="20" t="str">
        <f t="shared" si="20"/>
        <v/>
      </c>
      <c r="F104" s="5" t="str">
        <f t="shared" si="25"/>
        <v/>
      </c>
      <c r="G104" s="5" t="str">
        <f t="shared" si="26"/>
        <v/>
      </c>
      <c r="H104" s="5" t="str">
        <f t="shared" si="27"/>
        <v/>
      </c>
      <c r="I104" s="20" t="str">
        <f t="shared" si="21"/>
        <v/>
      </c>
    </row>
    <row r="105" spans="1:9" x14ac:dyDescent="0.25">
      <c r="A105" t="s">
        <v>76</v>
      </c>
      <c r="B105" s="5">
        <f t="shared" si="22"/>
        <v>479</v>
      </c>
      <c r="C105" s="5">
        <f t="shared" si="23"/>
        <v>536</v>
      </c>
      <c r="D105" s="5">
        <f t="shared" si="24"/>
        <v>590</v>
      </c>
      <c r="E105" s="20">
        <f t="shared" si="20"/>
        <v>535</v>
      </c>
      <c r="F105" s="5" t="str">
        <f t="shared" si="25"/>
        <v/>
      </c>
      <c r="G105" s="5" t="str">
        <f t="shared" si="26"/>
        <v/>
      </c>
      <c r="H105" s="5" t="str">
        <f t="shared" si="27"/>
        <v/>
      </c>
      <c r="I105" s="20" t="str">
        <f t="shared" si="21"/>
        <v/>
      </c>
    </row>
    <row r="106" spans="1:9" x14ac:dyDescent="0.25">
      <c r="A106" t="s">
        <v>117</v>
      </c>
      <c r="B106" s="5">
        <f t="shared" si="22"/>
        <v>8</v>
      </c>
      <c r="C106" s="5">
        <f t="shared" si="23"/>
        <v>15</v>
      </c>
      <c r="D106" s="5">
        <f t="shared" si="24"/>
        <v>2</v>
      </c>
      <c r="E106" s="20">
        <f t="shared" si="20"/>
        <v>8.3333333333333339</v>
      </c>
      <c r="F106" s="5" t="str">
        <f t="shared" si="25"/>
        <v/>
      </c>
      <c r="G106" s="5" t="str">
        <f t="shared" si="26"/>
        <v/>
      </c>
      <c r="H106" s="5" t="str">
        <f t="shared" si="27"/>
        <v/>
      </c>
      <c r="I106" s="20" t="str">
        <f t="shared" si="21"/>
        <v/>
      </c>
    </row>
    <row r="107" spans="1:9" x14ac:dyDescent="0.25">
      <c r="A107" t="s">
        <v>118</v>
      </c>
      <c r="B107" s="5" t="str">
        <f t="shared" si="22"/>
        <v/>
      </c>
      <c r="C107" s="5" t="str">
        <f t="shared" si="23"/>
        <v/>
      </c>
      <c r="D107" s="5" t="str">
        <f t="shared" si="24"/>
        <v/>
      </c>
      <c r="E107" s="20" t="str">
        <f t="shared" si="20"/>
        <v/>
      </c>
      <c r="F107" s="5" t="str">
        <f t="shared" si="25"/>
        <v/>
      </c>
      <c r="G107" s="5" t="str">
        <f t="shared" si="26"/>
        <v/>
      </c>
      <c r="H107" s="5" t="str">
        <f t="shared" si="27"/>
        <v/>
      </c>
      <c r="I107" s="20" t="str">
        <f t="shared" si="21"/>
        <v/>
      </c>
    </row>
    <row r="108" spans="1:9" x14ac:dyDescent="0.25">
      <c r="A108" t="s">
        <v>120</v>
      </c>
      <c r="B108" s="5" t="str">
        <f t="shared" si="22"/>
        <v/>
      </c>
      <c r="C108" s="5" t="str">
        <f t="shared" si="23"/>
        <v/>
      </c>
      <c r="D108" s="5" t="str">
        <f t="shared" si="24"/>
        <v/>
      </c>
      <c r="E108" s="20" t="str">
        <f t="shared" si="20"/>
        <v/>
      </c>
      <c r="F108" s="5" t="str">
        <f t="shared" si="25"/>
        <v/>
      </c>
      <c r="G108" s="5" t="str">
        <f t="shared" si="26"/>
        <v/>
      </c>
      <c r="H108" s="5" t="str">
        <f t="shared" si="27"/>
        <v/>
      </c>
      <c r="I108" s="20" t="str">
        <f t="shared" si="21"/>
        <v/>
      </c>
    </row>
    <row r="109" spans="1:9" x14ac:dyDescent="0.25">
      <c r="A109" t="s">
        <v>97</v>
      </c>
      <c r="B109" s="5" t="str">
        <f t="shared" si="22"/>
        <v/>
      </c>
      <c r="C109" s="5" t="str">
        <f t="shared" si="23"/>
        <v/>
      </c>
      <c r="D109" s="5" t="str">
        <f t="shared" si="24"/>
        <v/>
      </c>
      <c r="E109" s="20" t="str">
        <f t="shared" si="20"/>
        <v/>
      </c>
      <c r="F109" s="5" t="str">
        <f t="shared" si="25"/>
        <v/>
      </c>
      <c r="G109" s="5" t="str">
        <f t="shared" si="26"/>
        <v/>
      </c>
      <c r="H109" s="5" t="str">
        <f t="shared" si="27"/>
        <v/>
      </c>
      <c r="I109" s="20" t="str">
        <f t="shared" si="21"/>
        <v/>
      </c>
    </row>
    <row r="110" spans="1:9" x14ac:dyDescent="0.25">
      <c r="A110" t="s">
        <v>126</v>
      </c>
      <c r="B110" s="5">
        <f t="shared" si="22"/>
        <v>13</v>
      </c>
      <c r="C110" s="5">
        <f t="shared" si="23"/>
        <v>20</v>
      </c>
      <c r="D110" s="5">
        <f t="shared" si="24"/>
        <v>20</v>
      </c>
      <c r="E110" s="20">
        <f t="shared" si="20"/>
        <v>17.666666666666668</v>
      </c>
      <c r="F110" s="5" t="str">
        <f t="shared" si="25"/>
        <v/>
      </c>
      <c r="G110" s="5" t="str">
        <f t="shared" si="26"/>
        <v/>
      </c>
      <c r="H110" s="5" t="str">
        <f t="shared" si="27"/>
        <v/>
      </c>
      <c r="I110" s="20" t="str">
        <f t="shared" si="21"/>
        <v/>
      </c>
    </row>
    <row r="111" spans="1:9" x14ac:dyDescent="0.25">
      <c r="A111" t="s">
        <v>137</v>
      </c>
      <c r="B111" s="5" t="str">
        <f t="shared" si="22"/>
        <v/>
      </c>
      <c r="C111" s="5" t="str">
        <f t="shared" si="23"/>
        <v/>
      </c>
      <c r="D111" s="5">
        <f t="shared" si="24"/>
        <v>4</v>
      </c>
      <c r="E111" s="20">
        <f t="shared" si="20"/>
        <v>4</v>
      </c>
      <c r="F111" s="5" t="str">
        <f t="shared" si="25"/>
        <v/>
      </c>
      <c r="G111" s="5" t="str">
        <f t="shared" si="26"/>
        <v/>
      </c>
      <c r="H111" s="5" t="str">
        <f t="shared" si="27"/>
        <v/>
      </c>
      <c r="I111" s="20" t="str">
        <f t="shared" si="21"/>
        <v/>
      </c>
    </row>
    <row r="112" spans="1:9" x14ac:dyDescent="0.25">
      <c r="A112" t="s">
        <v>159</v>
      </c>
      <c r="B112" s="5">
        <f t="shared" si="22"/>
        <v>170</v>
      </c>
      <c r="C112" s="5">
        <f t="shared" si="23"/>
        <v>210</v>
      </c>
      <c r="D112" s="5">
        <f t="shared" si="24"/>
        <v>207</v>
      </c>
      <c r="E112" s="20">
        <f t="shared" si="20"/>
        <v>195.66666666666666</v>
      </c>
      <c r="F112" s="5" t="str">
        <f t="shared" si="25"/>
        <v/>
      </c>
      <c r="G112" s="5" t="str">
        <f t="shared" si="26"/>
        <v/>
      </c>
      <c r="H112" s="5" t="str">
        <f t="shared" si="27"/>
        <v/>
      </c>
      <c r="I112" s="20" t="str">
        <f t="shared" si="21"/>
        <v/>
      </c>
    </row>
    <row r="113" spans="1:9" x14ac:dyDescent="0.25">
      <c r="A113" t="s">
        <v>72</v>
      </c>
      <c r="B113" s="5" t="str">
        <f t="shared" si="22"/>
        <v/>
      </c>
      <c r="C113" s="5" t="str">
        <f t="shared" si="23"/>
        <v/>
      </c>
      <c r="D113" s="5" t="str">
        <f t="shared" si="24"/>
        <v/>
      </c>
      <c r="E113" s="20" t="str">
        <f t="shared" si="20"/>
        <v/>
      </c>
      <c r="F113" s="5" t="str">
        <f t="shared" si="25"/>
        <v/>
      </c>
      <c r="G113" s="5" t="str">
        <f t="shared" si="26"/>
        <v/>
      </c>
      <c r="H113" s="5" t="str">
        <f t="shared" si="27"/>
        <v/>
      </c>
      <c r="I113" s="20" t="str">
        <f t="shared" si="21"/>
        <v/>
      </c>
    </row>
    <row r="114" spans="1:9" x14ac:dyDescent="0.25">
      <c r="A114" t="s">
        <v>199</v>
      </c>
      <c r="B114" s="5">
        <f t="shared" si="22"/>
        <v>29</v>
      </c>
      <c r="C114" s="5">
        <f t="shared" si="23"/>
        <v>25</v>
      </c>
      <c r="D114" s="5">
        <f t="shared" si="24"/>
        <v>26</v>
      </c>
      <c r="E114" s="20">
        <f t="shared" si="20"/>
        <v>26.666666666666668</v>
      </c>
      <c r="F114" s="5" t="str">
        <f t="shared" si="25"/>
        <v/>
      </c>
      <c r="G114" s="5" t="str">
        <f t="shared" si="26"/>
        <v/>
      </c>
      <c r="H114" s="5" t="str">
        <f t="shared" si="27"/>
        <v/>
      </c>
      <c r="I114" s="20" t="str">
        <f t="shared" si="21"/>
        <v/>
      </c>
    </row>
    <row r="115" spans="1:9" x14ac:dyDescent="0.25">
      <c r="A115" t="s">
        <v>99</v>
      </c>
      <c r="B115" s="5" t="str">
        <f t="shared" si="22"/>
        <v/>
      </c>
      <c r="C115" s="5">
        <f t="shared" si="23"/>
        <v>1</v>
      </c>
      <c r="D115" s="5" t="str">
        <f t="shared" si="24"/>
        <v/>
      </c>
      <c r="E115" s="20">
        <f t="shared" si="20"/>
        <v>1</v>
      </c>
      <c r="F115" s="5" t="str">
        <f t="shared" si="25"/>
        <v/>
      </c>
      <c r="G115" s="5" t="str">
        <f t="shared" si="26"/>
        <v/>
      </c>
      <c r="H115" s="5" t="str">
        <f t="shared" si="27"/>
        <v/>
      </c>
      <c r="I115" s="20" t="str">
        <f t="shared" si="21"/>
        <v/>
      </c>
    </row>
    <row r="116" spans="1:9" x14ac:dyDescent="0.25">
      <c r="A116" t="s">
        <v>203</v>
      </c>
      <c r="B116" s="5">
        <f t="shared" si="22"/>
        <v>2</v>
      </c>
      <c r="C116" s="5">
        <f t="shared" si="23"/>
        <v>4</v>
      </c>
      <c r="D116" s="5">
        <f t="shared" si="24"/>
        <v>1</v>
      </c>
      <c r="E116" s="20">
        <f t="shared" si="20"/>
        <v>2.3333333333333335</v>
      </c>
      <c r="F116" s="5" t="str">
        <f t="shared" si="25"/>
        <v/>
      </c>
      <c r="G116" s="5" t="str">
        <f t="shared" si="26"/>
        <v/>
      </c>
      <c r="H116" s="5" t="str">
        <f t="shared" si="27"/>
        <v/>
      </c>
      <c r="I116" s="20" t="str">
        <f t="shared" si="21"/>
        <v/>
      </c>
    </row>
    <row r="117" spans="1:9" x14ac:dyDescent="0.25">
      <c r="A117" t="s">
        <v>113</v>
      </c>
      <c r="B117" s="5" t="str">
        <f t="shared" si="22"/>
        <v/>
      </c>
      <c r="C117" s="5" t="str">
        <f t="shared" si="23"/>
        <v/>
      </c>
      <c r="D117" s="5" t="str">
        <f t="shared" si="24"/>
        <v/>
      </c>
      <c r="E117" s="20" t="str">
        <f t="shared" si="20"/>
        <v/>
      </c>
      <c r="F117" s="5" t="str">
        <f t="shared" si="25"/>
        <v/>
      </c>
      <c r="G117" s="5" t="str">
        <f t="shared" si="26"/>
        <v/>
      </c>
      <c r="H117" s="5" t="str">
        <f t="shared" si="27"/>
        <v/>
      </c>
      <c r="I117" s="20" t="str">
        <f t="shared" si="21"/>
        <v/>
      </c>
    </row>
    <row r="118" spans="1:9" x14ac:dyDescent="0.25">
      <c r="A118" t="s">
        <v>74</v>
      </c>
      <c r="B118" s="5" t="str">
        <f t="shared" si="22"/>
        <v/>
      </c>
      <c r="C118" s="5" t="str">
        <f t="shared" si="23"/>
        <v/>
      </c>
      <c r="D118" s="5" t="str">
        <f t="shared" si="24"/>
        <v/>
      </c>
      <c r="E118" s="20" t="str">
        <f t="shared" si="20"/>
        <v/>
      </c>
      <c r="F118" s="5" t="str">
        <f t="shared" si="25"/>
        <v/>
      </c>
      <c r="G118" s="5" t="str">
        <f t="shared" si="26"/>
        <v/>
      </c>
      <c r="H118" s="5" t="str">
        <f t="shared" si="27"/>
        <v/>
      </c>
      <c r="I118" s="20" t="str">
        <f t="shared" si="21"/>
        <v/>
      </c>
    </row>
    <row r="119" spans="1:9" x14ac:dyDescent="0.25">
      <c r="A119" t="s">
        <v>240</v>
      </c>
      <c r="B119" s="5">
        <f t="shared" si="22"/>
        <v>5</v>
      </c>
      <c r="C119" s="5">
        <f t="shared" si="23"/>
        <v>4</v>
      </c>
      <c r="D119" s="5">
        <f t="shared" si="24"/>
        <v>2</v>
      </c>
      <c r="E119" s="20">
        <f t="shared" si="20"/>
        <v>3.6666666666666665</v>
      </c>
      <c r="F119" s="5" t="str">
        <f t="shared" si="25"/>
        <v/>
      </c>
      <c r="G119" s="5" t="str">
        <f t="shared" si="26"/>
        <v/>
      </c>
      <c r="H119" s="5" t="str">
        <f t="shared" si="27"/>
        <v/>
      </c>
      <c r="I119" s="20" t="str">
        <f t="shared" si="21"/>
        <v/>
      </c>
    </row>
    <row r="120" spans="1:9" x14ac:dyDescent="0.25">
      <c r="A120" t="s">
        <v>10</v>
      </c>
      <c r="B120" s="5" t="str">
        <f t="shared" si="22"/>
        <v/>
      </c>
      <c r="C120" s="5" t="str">
        <f t="shared" si="23"/>
        <v/>
      </c>
      <c r="D120" s="5" t="str">
        <f t="shared" si="24"/>
        <v/>
      </c>
      <c r="E120" s="19" t="str">
        <f t="shared" si="20"/>
        <v/>
      </c>
      <c r="F120" s="5" t="str">
        <f t="shared" si="25"/>
        <v/>
      </c>
      <c r="G120" s="5" t="str">
        <f t="shared" si="26"/>
        <v/>
      </c>
      <c r="H120" s="5" t="str">
        <f t="shared" si="27"/>
        <v/>
      </c>
      <c r="I120" s="20" t="str">
        <f t="shared" si="21"/>
        <v/>
      </c>
    </row>
    <row r="121" spans="1:9" x14ac:dyDescent="0.25">
      <c r="A121" t="s">
        <v>8</v>
      </c>
      <c r="B121" s="5" t="str">
        <f t="shared" si="22"/>
        <v/>
      </c>
      <c r="C121" s="5" t="str">
        <f t="shared" si="23"/>
        <v/>
      </c>
      <c r="D121" s="5" t="str">
        <f t="shared" si="24"/>
        <v/>
      </c>
      <c r="E121" s="19" t="str">
        <f t="shared" si="20"/>
        <v/>
      </c>
      <c r="F121" s="5" t="str">
        <f t="shared" si="25"/>
        <v/>
      </c>
      <c r="G121" s="5" t="str">
        <f t="shared" si="26"/>
        <v/>
      </c>
      <c r="H121" s="5" t="str">
        <f t="shared" si="27"/>
        <v/>
      </c>
      <c r="I121" s="20" t="str">
        <f t="shared" si="21"/>
        <v/>
      </c>
    </row>
    <row r="122" spans="1:9" x14ac:dyDescent="0.25">
      <c r="A122" t="s">
        <v>237</v>
      </c>
      <c r="B122" s="5" t="str">
        <f t="shared" si="22"/>
        <v/>
      </c>
      <c r="C122" s="5" t="str">
        <f t="shared" si="23"/>
        <v/>
      </c>
      <c r="D122" s="5" t="str">
        <f t="shared" si="24"/>
        <v/>
      </c>
      <c r="E122" s="19" t="str">
        <f t="shared" si="20"/>
        <v/>
      </c>
      <c r="F122" s="5" t="str">
        <f t="shared" si="25"/>
        <v/>
      </c>
      <c r="G122" s="5" t="str">
        <f t="shared" si="26"/>
        <v/>
      </c>
      <c r="H122" s="5" t="str">
        <f t="shared" si="27"/>
        <v/>
      </c>
      <c r="I122" s="20" t="str">
        <f t="shared" si="21"/>
        <v/>
      </c>
    </row>
    <row r="123" spans="1:9" x14ac:dyDescent="0.25">
      <c r="A123" t="s">
        <v>48</v>
      </c>
      <c r="B123" s="5" t="str">
        <f t="shared" si="22"/>
        <v/>
      </c>
      <c r="C123" s="5" t="str">
        <f t="shared" si="23"/>
        <v/>
      </c>
      <c r="D123" s="5" t="str">
        <f t="shared" si="24"/>
        <v/>
      </c>
      <c r="E123" s="19" t="str">
        <f t="shared" si="20"/>
        <v/>
      </c>
      <c r="F123" s="5" t="str">
        <f t="shared" si="25"/>
        <v/>
      </c>
      <c r="G123" s="5" t="str">
        <f t="shared" si="26"/>
        <v/>
      </c>
      <c r="H123" s="5" t="str">
        <f t="shared" si="27"/>
        <v/>
      </c>
      <c r="I123" s="20" t="str">
        <f t="shared" si="21"/>
        <v/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3"/>
  <sheetViews>
    <sheetView workbookViewId="0">
      <selection activeCell="E129" sqref="E129"/>
    </sheetView>
  </sheetViews>
  <sheetFormatPr defaultRowHeight="15" x14ac:dyDescent="0.25"/>
  <cols>
    <col min="2" max="5" width="9.140625" style="5"/>
  </cols>
  <sheetData>
    <row r="1" spans="1:22" ht="30" x14ac:dyDescent="0.25">
      <c r="A1" t="s">
        <v>1213</v>
      </c>
      <c r="B1" s="17" t="s">
        <v>1216</v>
      </c>
      <c r="C1" s="17" t="s">
        <v>1217</v>
      </c>
      <c r="D1" s="17" t="s">
        <v>1218</v>
      </c>
      <c r="E1" s="17" t="s">
        <v>1214</v>
      </c>
      <c r="F1" s="3" t="s">
        <v>1226</v>
      </c>
      <c r="I1" s="15" t="s">
        <v>1084</v>
      </c>
      <c r="J1" t="s">
        <v>1083</v>
      </c>
      <c r="K1" t="s">
        <v>1085</v>
      </c>
      <c r="L1" s="16" t="s">
        <v>1223</v>
      </c>
      <c r="N1" s="15" t="s">
        <v>1084</v>
      </c>
      <c r="O1" t="s">
        <v>1083</v>
      </c>
      <c r="P1" t="s">
        <v>1085</v>
      </c>
      <c r="Q1" s="16" t="s">
        <v>1223</v>
      </c>
      <c r="S1" s="15" t="s">
        <v>1084</v>
      </c>
      <c r="T1" t="s">
        <v>1083</v>
      </c>
      <c r="U1" t="s">
        <v>1085</v>
      </c>
      <c r="V1" s="16" t="s">
        <v>1223</v>
      </c>
    </row>
    <row r="2" spans="1:22" x14ac:dyDescent="0.25">
      <c r="A2" t="s">
        <v>6</v>
      </c>
      <c r="B2" s="5" t="str">
        <f t="shared" ref="B2:B33" si="0">IFERROR(VLOOKUP($A2, UN_17, 3, FALSE), "")</f>
        <v/>
      </c>
      <c r="C2" s="5" t="str">
        <f t="shared" ref="C2:C33" si="1">IFERROR(VLOOKUP($A2, UN_18, 3, FALSE), "")</f>
        <v/>
      </c>
      <c r="D2" s="5" t="str">
        <f t="shared" ref="D2:D33" si="2">IFERROR(VLOOKUP($A2, UN_19, 3, FALSE), "")</f>
        <v/>
      </c>
      <c r="E2" s="5" t="str">
        <f>IFERROR(MEDIAN(B2:D2), "")</f>
        <v/>
      </c>
      <c r="I2" s="15" t="s">
        <v>1224</v>
      </c>
      <c r="J2" t="s">
        <v>41</v>
      </c>
      <c r="K2">
        <v>3</v>
      </c>
      <c r="L2" s="16">
        <v>104</v>
      </c>
      <c r="N2" s="15" t="s">
        <v>1087</v>
      </c>
      <c r="O2" t="s">
        <v>41</v>
      </c>
      <c r="P2">
        <v>2</v>
      </c>
      <c r="Q2" s="16">
        <v>91</v>
      </c>
      <c r="S2" s="15" t="s">
        <v>1225</v>
      </c>
      <c r="T2" t="s">
        <v>41</v>
      </c>
      <c r="U2">
        <v>1</v>
      </c>
      <c r="V2" s="16">
        <v>95.5</v>
      </c>
    </row>
    <row r="3" spans="1:22" x14ac:dyDescent="0.25">
      <c r="A3" t="s">
        <v>41</v>
      </c>
      <c r="B3" s="5">
        <f t="shared" si="0"/>
        <v>104</v>
      </c>
      <c r="C3" s="5">
        <f t="shared" si="1"/>
        <v>91</v>
      </c>
      <c r="D3" s="5">
        <f t="shared" si="2"/>
        <v>95.5</v>
      </c>
      <c r="E3" s="5">
        <f t="shared" ref="E3:E66" si="3">IFERROR(MEDIAN(B3:D3), "")</f>
        <v>95.5</v>
      </c>
      <c r="I3" s="15" t="s">
        <v>1224</v>
      </c>
      <c r="J3" t="s">
        <v>46</v>
      </c>
      <c r="K3">
        <v>4</v>
      </c>
      <c r="L3" s="16">
        <v>83.25</v>
      </c>
      <c r="N3" s="15" t="s">
        <v>1087</v>
      </c>
      <c r="O3" t="s">
        <v>46</v>
      </c>
      <c r="P3">
        <v>3</v>
      </c>
      <c r="Q3" s="16">
        <v>83</v>
      </c>
      <c r="S3" s="15" t="s">
        <v>1225</v>
      </c>
      <c r="T3" t="s">
        <v>46</v>
      </c>
      <c r="U3">
        <v>4</v>
      </c>
      <c r="V3" s="16">
        <v>84.5</v>
      </c>
    </row>
    <row r="4" spans="1:22" x14ac:dyDescent="0.25">
      <c r="A4" t="s">
        <v>46</v>
      </c>
      <c r="B4" s="5">
        <f t="shared" si="0"/>
        <v>83.25</v>
      </c>
      <c r="C4" s="5">
        <f t="shared" si="1"/>
        <v>83</v>
      </c>
      <c r="D4" s="5">
        <f t="shared" si="2"/>
        <v>84.5</v>
      </c>
      <c r="E4" s="5">
        <f t="shared" si="3"/>
        <v>83.25</v>
      </c>
      <c r="I4" s="15" t="s">
        <v>1224</v>
      </c>
      <c r="J4" t="s">
        <v>115</v>
      </c>
      <c r="K4">
        <v>9</v>
      </c>
      <c r="L4" s="16">
        <v>99.5</v>
      </c>
      <c r="N4" s="15" t="s">
        <v>1087</v>
      </c>
      <c r="O4" t="s">
        <v>115</v>
      </c>
      <c r="P4">
        <v>16</v>
      </c>
      <c r="Q4" s="16">
        <v>92.5</v>
      </c>
      <c r="S4" s="15" t="s">
        <v>1225</v>
      </c>
      <c r="T4" t="s">
        <v>82</v>
      </c>
      <c r="U4">
        <v>1</v>
      </c>
      <c r="V4" s="16">
        <v>70</v>
      </c>
    </row>
    <row r="5" spans="1:22" x14ac:dyDescent="0.25">
      <c r="A5" t="s">
        <v>82</v>
      </c>
      <c r="B5" s="5" t="str">
        <f t="shared" si="0"/>
        <v/>
      </c>
      <c r="C5" s="5" t="str">
        <f t="shared" si="1"/>
        <v/>
      </c>
      <c r="D5" s="5">
        <f t="shared" si="2"/>
        <v>70</v>
      </c>
      <c r="E5" s="5">
        <f t="shared" si="3"/>
        <v>70</v>
      </c>
      <c r="I5" s="15" t="s">
        <v>1224</v>
      </c>
      <c r="J5" t="s">
        <v>143</v>
      </c>
      <c r="K5">
        <v>10</v>
      </c>
      <c r="L5" s="16">
        <v>82.5</v>
      </c>
      <c r="N5" s="15" t="s">
        <v>1087</v>
      </c>
      <c r="O5" t="s">
        <v>1120</v>
      </c>
      <c r="P5">
        <v>1</v>
      </c>
      <c r="Q5" s="16">
        <v>68.900000000000006</v>
      </c>
      <c r="S5" s="15" t="s">
        <v>1225</v>
      </c>
      <c r="T5" t="s">
        <v>115</v>
      </c>
      <c r="U5">
        <v>7</v>
      </c>
      <c r="V5" s="16">
        <v>97</v>
      </c>
    </row>
    <row r="6" spans="1:22" x14ac:dyDescent="0.25">
      <c r="A6" t="s">
        <v>84</v>
      </c>
      <c r="B6" s="5" t="str">
        <f t="shared" si="0"/>
        <v/>
      </c>
      <c r="C6" s="5" t="str">
        <f t="shared" si="1"/>
        <v/>
      </c>
      <c r="D6" s="5" t="str">
        <f t="shared" si="2"/>
        <v/>
      </c>
      <c r="E6" s="5" t="str">
        <f t="shared" si="3"/>
        <v/>
      </c>
      <c r="I6" s="15" t="s">
        <v>1224</v>
      </c>
      <c r="J6" t="s">
        <v>145</v>
      </c>
      <c r="K6">
        <v>46</v>
      </c>
      <c r="L6" s="16">
        <v>83.75</v>
      </c>
      <c r="N6" s="15" t="s">
        <v>1087</v>
      </c>
      <c r="O6" t="s">
        <v>143</v>
      </c>
      <c r="P6">
        <v>6</v>
      </c>
      <c r="Q6" s="16">
        <v>79.25</v>
      </c>
      <c r="S6" s="15" t="s">
        <v>1225</v>
      </c>
      <c r="T6" t="s">
        <v>143</v>
      </c>
      <c r="U6">
        <v>9</v>
      </c>
      <c r="V6" s="16">
        <v>78.3</v>
      </c>
    </row>
    <row r="7" spans="1:22" x14ac:dyDescent="0.25">
      <c r="A7" t="s">
        <v>86</v>
      </c>
      <c r="B7" s="5" t="str">
        <f t="shared" si="0"/>
        <v/>
      </c>
      <c r="C7" s="5" t="str">
        <f t="shared" si="1"/>
        <v/>
      </c>
      <c r="D7" s="5" t="str">
        <f t="shared" si="2"/>
        <v/>
      </c>
      <c r="E7" s="5" t="str">
        <f t="shared" si="3"/>
        <v/>
      </c>
      <c r="I7" s="15" t="s">
        <v>1224</v>
      </c>
      <c r="J7" t="s">
        <v>147</v>
      </c>
      <c r="K7">
        <v>33</v>
      </c>
      <c r="L7" s="16">
        <v>92.8</v>
      </c>
      <c r="N7" s="15" t="s">
        <v>1087</v>
      </c>
      <c r="O7" t="s">
        <v>145</v>
      </c>
      <c r="P7">
        <v>43</v>
      </c>
      <c r="Q7" s="16">
        <v>87.5</v>
      </c>
      <c r="S7" s="15" t="s">
        <v>1225</v>
      </c>
      <c r="T7" t="s">
        <v>145</v>
      </c>
      <c r="U7">
        <v>37</v>
      </c>
      <c r="V7" s="16">
        <v>79</v>
      </c>
    </row>
    <row r="8" spans="1:22" x14ac:dyDescent="0.25">
      <c r="A8" t="s">
        <v>115</v>
      </c>
      <c r="B8" s="5">
        <f t="shared" si="0"/>
        <v>99.5</v>
      </c>
      <c r="C8" s="5">
        <f t="shared" si="1"/>
        <v>92.5</v>
      </c>
      <c r="D8" s="5">
        <f t="shared" si="2"/>
        <v>97</v>
      </c>
      <c r="E8" s="5">
        <f t="shared" si="3"/>
        <v>97</v>
      </c>
      <c r="I8" s="15" t="s">
        <v>1224</v>
      </c>
      <c r="J8" t="s">
        <v>149</v>
      </c>
      <c r="K8">
        <v>27</v>
      </c>
      <c r="L8" s="16">
        <v>82.3</v>
      </c>
      <c r="N8" s="15" t="s">
        <v>1087</v>
      </c>
      <c r="O8" t="s">
        <v>147</v>
      </c>
      <c r="P8">
        <v>41</v>
      </c>
      <c r="Q8" s="16">
        <v>96</v>
      </c>
      <c r="S8" s="15" t="s">
        <v>1225</v>
      </c>
      <c r="T8" t="s">
        <v>147</v>
      </c>
      <c r="U8">
        <v>28</v>
      </c>
      <c r="V8" s="16">
        <v>86</v>
      </c>
    </row>
    <row r="9" spans="1:22" x14ac:dyDescent="0.25">
      <c r="A9" t="s">
        <v>151</v>
      </c>
      <c r="B9" s="5" t="str">
        <f t="shared" si="0"/>
        <v/>
      </c>
      <c r="C9" s="5" t="str">
        <f t="shared" si="1"/>
        <v/>
      </c>
      <c r="D9" s="5" t="str">
        <f t="shared" si="2"/>
        <v/>
      </c>
      <c r="E9" s="5" t="str">
        <f t="shared" si="3"/>
        <v/>
      </c>
      <c r="I9" s="15" t="s">
        <v>1224</v>
      </c>
      <c r="J9" t="s">
        <v>173</v>
      </c>
      <c r="K9">
        <v>35</v>
      </c>
      <c r="L9" s="16">
        <v>87.5</v>
      </c>
      <c r="N9" s="15" t="s">
        <v>1087</v>
      </c>
      <c r="O9" t="s">
        <v>149</v>
      </c>
      <c r="P9">
        <v>34</v>
      </c>
      <c r="Q9" s="16">
        <v>81.25</v>
      </c>
      <c r="S9" s="15" t="s">
        <v>1225</v>
      </c>
      <c r="T9" t="s">
        <v>149</v>
      </c>
      <c r="U9">
        <v>31</v>
      </c>
      <c r="V9" s="16">
        <v>76</v>
      </c>
    </row>
    <row r="10" spans="1:22" x14ac:dyDescent="0.25">
      <c r="A10" t="s">
        <v>143</v>
      </c>
      <c r="B10" s="5">
        <f t="shared" si="0"/>
        <v>82.5</v>
      </c>
      <c r="C10" s="5">
        <f t="shared" si="1"/>
        <v>79.25</v>
      </c>
      <c r="D10" s="5">
        <f t="shared" si="2"/>
        <v>78.3</v>
      </c>
      <c r="E10" s="5">
        <f t="shared" si="3"/>
        <v>79.25</v>
      </c>
      <c r="I10" s="15" t="s">
        <v>1224</v>
      </c>
      <c r="J10" t="s">
        <v>169</v>
      </c>
      <c r="K10">
        <v>5</v>
      </c>
      <c r="L10" s="16">
        <v>121.5</v>
      </c>
      <c r="N10" s="15" t="s">
        <v>1087</v>
      </c>
      <c r="O10" t="s">
        <v>155</v>
      </c>
      <c r="P10">
        <v>3</v>
      </c>
      <c r="Q10" s="16">
        <v>78.5</v>
      </c>
      <c r="S10" s="15" t="s">
        <v>1225</v>
      </c>
      <c r="T10" t="s">
        <v>167</v>
      </c>
      <c r="U10">
        <v>2</v>
      </c>
      <c r="V10" s="16">
        <v>79</v>
      </c>
    </row>
    <row r="11" spans="1:22" x14ac:dyDescent="0.25">
      <c r="A11" t="s">
        <v>145</v>
      </c>
      <c r="B11" s="5">
        <f t="shared" si="0"/>
        <v>83.75</v>
      </c>
      <c r="C11" s="5">
        <f t="shared" si="1"/>
        <v>87.5</v>
      </c>
      <c r="D11" s="5">
        <f t="shared" si="2"/>
        <v>79</v>
      </c>
      <c r="E11" s="5">
        <f t="shared" si="3"/>
        <v>83.75</v>
      </c>
      <c r="I11" s="15" t="s">
        <v>1224</v>
      </c>
      <c r="J11" t="s">
        <v>175</v>
      </c>
      <c r="K11">
        <v>1</v>
      </c>
      <c r="L11" s="16">
        <v>67</v>
      </c>
      <c r="N11" s="15" t="s">
        <v>1087</v>
      </c>
      <c r="O11" t="s">
        <v>167</v>
      </c>
      <c r="P11">
        <v>5</v>
      </c>
      <c r="Q11" s="16">
        <v>78.3</v>
      </c>
      <c r="S11" s="15" t="s">
        <v>1225</v>
      </c>
      <c r="T11" t="s">
        <v>173</v>
      </c>
      <c r="U11">
        <v>53</v>
      </c>
      <c r="V11" s="16">
        <v>81</v>
      </c>
    </row>
    <row r="12" spans="1:22" x14ac:dyDescent="0.25">
      <c r="A12" t="s">
        <v>147</v>
      </c>
      <c r="B12" s="5">
        <f t="shared" si="0"/>
        <v>92.8</v>
      </c>
      <c r="C12" s="5">
        <f t="shared" si="1"/>
        <v>96</v>
      </c>
      <c r="D12" s="5">
        <f t="shared" si="2"/>
        <v>86</v>
      </c>
      <c r="E12" s="5">
        <f t="shared" si="3"/>
        <v>92.8</v>
      </c>
      <c r="I12" s="15" t="s">
        <v>1224</v>
      </c>
      <c r="J12" t="s">
        <v>177</v>
      </c>
      <c r="K12">
        <v>2</v>
      </c>
      <c r="L12" s="16">
        <v>119.15</v>
      </c>
      <c r="N12" s="15" t="s">
        <v>1087</v>
      </c>
      <c r="O12" t="s">
        <v>173</v>
      </c>
      <c r="P12">
        <v>57</v>
      </c>
      <c r="Q12" s="16">
        <v>82</v>
      </c>
      <c r="S12" s="15" t="s">
        <v>1225</v>
      </c>
      <c r="T12" t="s">
        <v>169</v>
      </c>
      <c r="U12">
        <v>1</v>
      </c>
      <c r="V12" s="16">
        <v>125</v>
      </c>
    </row>
    <row r="13" spans="1:22" x14ac:dyDescent="0.25">
      <c r="A13" t="s">
        <v>149</v>
      </c>
      <c r="B13" s="5">
        <f t="shared" si="0"/>
        <v>82.3</v>
      </c>
      <c r="C13" s="5">
        <f t="shared" si="1"/>
        <v>81.25</v>
      </c>
      <c r="D13" s="5">
        <f t="shared" si="2"/>
        <v>76</v>
      </c>
      <c r="E13" s="5">
        <f t="shared" si="3"/>
        <v>81.25</v>
      </c>
      <c r="I13" s="15" t="s">
        <v>1224</v>
      </c>
      <c r="J13" t="s">
        <v>179</v>
      </c>
      <c r="K13">
        <v>1</v>
      </c>
      <c r="L13" s="16">
        <v>61.5</v>
      </c>
      <c r="N13" s="15" t="s">
        <v>1087</v>
      </c>
      <c r="O13" t="s">
        <v>175</v>
      </c>
      <c r="P13">
        <v>1</v>
      </c>
      <c r="Q13" s="16">
        <v>78.3</v>
      </c>
      <c r="S13" s="15" t="s">
        <v>1225</v>
      </c>
      <c r="T13" t="s">
        <v>177</v>
      </c>
      <c r="U13">
        <v>1</v>
      </c>
      <c r="V13" s="16">
        <v>121.25</v>
      </c>
    </row>
    <row r="14" spans="1:22" x14ac:dyDescent="0.25">
      <c r="A14" t="s">
        <v>155</v>
      </c>
      <c r="B14" s="5" t="str">
        <f t="shared" si="0"/>
        <v/>
      </c>
      <c r="C14" s="5">
        <f t="shared" si="1"/>
        <v>78.5</v>
      </c>
      <c r="D14" s="5" t="str">
        <f t="shared" si="2"/>
        <v/>
      </c>
      <c r="E14" s="5">
        <f t="shared" si="3"/>
        <v>78.5</v>
      </c>
      <c r="I14" s="15" t="s">
        <v>1224</v>
      </c>
      <c r="J14" t="s">
        <v>185</v>
      </c>
      <c r="K14">
        <v>138</v>
      </c>
      <c r="L14" s="16">
        <v>82.2</v>
      </c>
      <c r="N14" s="15" t="s">
        <v>1087</v>
      </c>
      <c r="O14" t="s">
        <v>177</v>
      </c>
      <c r="P14">
        <v>4</v>
      </c>
      <c r="Q14" s="16">
        <v>92.5</v>
      </c>
      <c r="S14" s="15" t="s">
        <v>1225</v>
      </c>
      <c r="T14" t="s">
        <v>179</v>
      </c>
      <c r="U14">
        <v>6</v>
      </c>
      <c r="V14" s="16">
        <v>89.75</v>
      </c>
    </row>
    <row r="15" spans="1:22" x14ac:dyDescent="0.25">
      <c r="A15" t="s">
        <v>167</v>
      </c>
      <c r="B15" s="5" t="str">
        <f t="shared" si="0"/>
        <v/>
      </c>
      <c r="C15" s="5">
        <f t="shared" si="1"/>
        <v>78.3</v>
      </c>
      <c r="D15" s="5">
        <f t="shared" si="2"/>
        <v>79</v>
      </c>
      <c r="E15" s="5">
        <f t="shared" si="3"/>
        <v>78.650000000000006</v>
      </c>
      <c r="I15" s="15" t="s">
        <v>1224</v>
      </c>
      <c r="J15" t="s">
        <v>183</v>
      </c>
      <c r="K15">
        <v>31</v>
      </c>
      <c r="L15" s="16">
        <v>84</v>
      </c>
      <c r="N15" s="15" t="s">
        <v>1087</v>
      </c>
      <c r="O15" t="s">
        <v>179</v>
      </c>
      <c r="P15">
        <v>3</v>
      </c>
      <c r="Q15" s="16">
        <v>80</v>
      </c>
      <c r="S15" s="15" t="s">
        <v>1225</v>
      </c>
      <c r="T15" t="s">
        <v>185</v>
      </c>
      <c r="U15">
        <v>157</v>
      </c>
      <c r="V15" s="16">
        <v>81.5</v>
      </c>
    </row>
    <row r="16" spans="1:22" x14ac:dyDescent="0.25">
      <c r="A16" t="s">
        <v>171</v>
      </c>
      <c r="B16" s="5" t="str">
        <f t="shared" si="0"/>
        <v/>
      </c>
      <c r="C16" s="5" t="str">
        <f t="shared" si="1"/>
        <v/>
      </c>
      <c r="D16" s="5" t="str">
        <f t="shared" si="2"/>
        <v/>
      </c>
      <c r="E16" s="5" t="str">
        <f t="shared" si="3"/>
        <v/>
      </c>
      <c r="I16" s="15" t="s">
        <v>1224</v>
      </c>
      <c r="J16" t="s">
        <v>187</v>
      </c>
      <c r="K16">
        <v>100</v>
      </c>
      <c r="L16" s="16">
        <v>86</v>
      </c>
      <c r="N16" s="15" t="s">
        <v>1087</v>
      </c>
      <c r="O16" t="s">
        <v>185</v>
      </c>
      <c r="P16">
        <v>176</v>
      </c>
      <c r="Q16" s="16">
        <v>81.875</v>
      </c>
      <c r="S16" s="15" t="s">
        <v>1225</v>
      </c>
      <c r="T16" t="s">
        <v>183</v>
      </c>
      <c r="U16">
        <v>27</v>
      </c>
      <c r="V16" s="16">
        <v>81.5</v>
      </c>
    </row>
    <row r="17" spans="1:22" x14ac:dyDescent="0.25">
      <c r="A17" t="s">
        <v>173</v>
      </c>
      <c r="B17" s="5">
        <f t="shared" si="0"/>
        <v>87.5</v>
      </c>
      <c r="C17" s="5">
        <f t="shared" si="1"/>
        <v>82</v>
      </c>
      <c r="D17" s="5">
        <f t="shared" si="2"/>
        <v>81</v>
      </c>
      <c r="E17" s="5">
        <f t="shared" si="3"/>
        <v>82</v>
      </c>
      <c r="I17" s="15" t="s">
        <v>1224</v>
      </c>
      <c r="J17" t="s">
        <v>165</v>
      </c>
      <c r="K17">
        <v>1</v>
      </c>
      <c r="L17" s="16">
        <v>81.5</v>
      </c>
      <c r="N17" s="15" t="s">
        <v>1087</v>
      </c>
      <c r="O17" t="s">
        <v>183</v>
      </c>
      <c r="P17">
        <v>45</v>
      </c>
      <c r="Q17" s="16">
        <v>80.5</v>
      </c>
      <c r="S17" s="15" t="s">
        <v>1225</v>
      </c>
      <c r="T17" t="s">
        <v>187</v>
      </c>
      <c r="U17">
        <v>117</v>
      </c>
      <c r="V17" s="16">
        <v>79</v>
      </c>
    </row>
    <row r="18" spans="1:22" x14ac:dyDescent="0.25">
      <c r="A18" t="s">
        <v>169</v>
      </c>
      <c r="B18" s="5">
        <f t="shared" si="0"/>
        <v>121.5</v>
      </c>
      <c r="C18" s="5" t="str">
        <f t="shared" si="1"/>
        <v/>
      </c>
      <c r="D18" s="5">
        <f t="shared" si="2"/>
        <v>125</v>
      </c>
      <c r="E18" s="5">
        <f t="shared" si="3"/>
        <v>123.25</v>
      </c>
      <c r="I18" s="15" t="s">
        <v>1224</v>
      </c>
      <c r="J18" t="s">
        <v>193</v>
      </c>
      <c r="K18">
        <v>2</v>
      </c>
      <c r="L18" s="16">
        <v>77.75</v>
      </c>
      <c r="N18" s="15" t="s">
        <v>1087</v>
      </c>
      <c r="O18" t="s">
        <v>187</v>
      </c>
      <c r="P18">
        <v>139</v>
      </c>
      <c r="Q18" s="16">
        <v>80</v>
      </c>
      <c r="S18" s="15" t="s">
        <v>1225</v>
      </c>
      <c r="T18" t="s">
        <v>193</v>
      </c>
      <c r="U18">
        <v>1</v>
      </c>
      <c r="V18" s="16">
        <v>105.75</v>
      </c>
    </row>
    <row r="19" spans="1:22" x14ac:dyDescent="0.25">
      <c r="A19" t="s">
        <v>175</v>
      </c>
      <c r="B19" s="5">
        <f t="shared" si="0"/>
        <v>67</v>
      </c>
      <c r="C19" s="5">
        <f t="shared" si="1"/>
        <v>78.3</v>
      </c>
      <c r="D19" s="5" t="str">
        <f t="shared" si="2"/>
        <v/>
      </c>
      <c r="E19" s="5">
        <f t="shared" si="3"/>
        <v>72.650000000000006</v>
      </c>
      <c r="I19" s="15" t="s">
        <v>1224</v>
      </c>
      <c r="J19" t="s">
        <v>201</v>
      </c>
      <c r="K19">
        <v>3</v>
      </c>
      <c r="L19" s="16">
        <v>103.5</v>
      </c>
      <c r="N19" s="15" t="s">
        <v>1087</v>
      </c>
      <c r="O19" t="s">
        <v>165</v>
      </c>
      <c r="P19">
        <v>1</v>
      </c>
      <c r="Q19" s="16">
        <v>81</v>
      </c>
      <c r="S19" s="15" t="s">
        <v>1225</v>
      </c>
      <c r="T19" t="s">
        <v>201</v>
      </c>
      <c r="U19">
        <v>2</v>
      </c>
      <c r="V19" s="16">
        <v>102.25</v>
      </c>
    </row>
    <row r="20" spans="1:22" x14ac:dyDescent="0.25">
      <c r="A20" t="s">
        <v>177</v>
      </c>
      <c r="B20" s="5">
        <f t="shared" si="0"/>
        <v>119.15</v>
      </c>
      <c r="C20" s="5">
        <f t="shared" si="1"/>
        <v>92.5</v>
      </c>
      <c r="D20" s="5">
        <f t="shared" si="2"/>
        <v>121.25</v>
      </c>
      <c r="E20" s="5">
        <f t="shared" si="3"/>
        <v>119.15</v>
      </c>
      <c r="I20" s="15" t="s">
        <v>1224</v>
      </c>
      <c r="J20" t="s">
        <v>210</v>
      </c>
      <c r="K20">
        <v>1</v>
      </c>
      <c r="L20" s="16">
        <v>70</v>
      </c>
      <c r="N20" s="15" t="s">
        <v>1087</v>
      </c>
      <c r="O20" t="s">
        <v>193</v>
      </c>
      <c r="P20">
        <v>1</v>
      </c>
      <c r="Q20" s="16">
        <v>80.5</v>
      </c>
      <c r="S20" s="15" t="s">
        <v>1225</v>
      </c>
      <c r="T20" t="s">
        <v>210</v>
      </c>
      <c r="U20">
        <v>1</v>
      </c>
      <c r="V20" s="16">
        <v>63.5</v>
      </c>
    </row>
    <row r="21" spans="1:22" x14ac:dyDescent="0.25">
      <c r="A21" t="s">
        <v>179</v>
      </c>
      <c r="B21" s="5">
        <f t="shared" si="0"/>
        <v>61.5</v>
      </c>
      <c r="C21" s="5">
        <f t="shared" si="1"/>
        <v>80</v>
      </c>
      <c r="D21" s="5">
        <f t="shared" si="2"/>
        <v>89.75</v>
      </c>
      <c r="E21" s="5">
        <f t="shared" si="3"/>
        <v>80</v>
      </c>
      <c r="I21" s="15" t="s">
        <v>1224</v>
      </c>
      <c r="J21" t="s">
        <v>224</v>
      </c>
      <c r="K21">
        <v>2</v>
      </c>
      <c r="L21" s="16">
        <v>99.25</v>
      </c>
      <c r="N21" s="15" t="s">
        <v>1087</v>
      </c>
      <c r="O21" t="s">
        <v>201</v>
      </c>
      <c r="P21">
        <v>6</v>
      </c>
      <c r="Q21" s="16">
        <v>97.375</v>
      </c>
      <c r="S21" s="15" t="s">
        <v>1225</v>
      </c>
      <c r="T21" t="s">
        <v>224</v>
      </c>
      <c r="U21">
        <v>5</v>
      </c>
      <c r="V21" s="16">
        <v>91</v>
      </c>
    </row>
    <row r="22" spans="1:22" x14ac:dyDescent="0.25">
      <c r="A22" t="s">
        <v>185</v>
      </c>
      <c r="B22" s="5">
        <f t="shared" si="0"/>
        <v>82.2</v>
      </c>
      <c r="C22" s="5">
        <f t="shared" si="1"/>
        <v>81.875</v>
      </c>
      <c r="D22" s="5">
        <f t="shared" si="2"/>
        <v>81.5</v>
      </c>
      <c r="E22" s="5">
        <f t="shared" si="3"/>
        <v>81.875</v>
      </c>
      <c r="I22" s="15" t="s">
        <v>1224</v>
      </c>
      <c r="J22" t="s">
        <v>231</v>
      </c>
      <c r="K22">
        <v>1</v>
      </c>
      <c r="L22" s="16">
        <v>125</v>
      </c>
      <c r="N22" s="15" t="s">
        <v>1087</v>
      </c>
      <c r="O22" t="s">
        <v>210</v>
      </c>
      <c r="P22">
        <v>1</v>
      </c>
      <c r="Q22" s="16">
        <v>106</v>
      </c>
      <c r="S22" s="15" t="s">
        <v>1225</v>
      </c>
      <c r="T22" t="s">
        <v>233</v>
      </c>
      <c r="U22">
        <v>1</v>
      </c>
      <c r="V22" s="16">
        <v>121.5</v>
      </c>
    </row>
    <row r="23" spans="1:22" x14ac:dyDescent="0.25">
      <c r="A23" t="s">
        <v>181</v>
      </c>
      <c r="B23" s="5" t="str">
        <f t="shared" si="0"/>
        <v/>
      </c>
      <c r="C23" s="5" t="str">
        <f t="shared" si="1"/>
        <v/>
      </c>
      <c r="D23" s="5" t="str">
        <f t="shared" si="2"/>
        <v/>
      </c>
      <c r="E23" s="5" t="str">
        <f t="shared" si="3"/>
        <v/>
      </c>
      <c r="I23" s="15" t="s">
        <v>1224</v>
      </c>
      <c r="J23" t="s">
        <v>222</v>
      </c>
      <c r="K23">
        <v>41</v>
      </c>
      <c r="L23" s="16">
        <v>82</v>
      </c>
      <c r="N23" s="15" t="s">
        <v>1087</v>
      </c>
      <c r="O23" t="s">
        <v>224</v>
      </c>
      <c r="P23">
        <v>1</v>
      </c>
      <c r="Q23" s="16">
        <v>137.5</v>
      </c>
      <c r="S23" s="15" t="s">
        <v>1225</v>
      </c>
      <c r="T23" t="s">
        <v>222</v>
      </c>
      <c r="U23">
        <v>48</v>
      </c>
      <c r="V23" s="16">
        <v>76.5</v>
      </c>
    </row>
    <row r="24" spans="1:22" x14ac:dyDescent="0.25">
      <c r="A24" t="s">
        <v>183</v>
      </c>
      <c r="B24" s="5">
        <f t="shared" si="0"/>
        <v>84</v>
      </c>
      <c r="C24" s="5">
        <f t="shared" si="1"/>
        <v>80.5</v>
      </c>
      <c r="D24" s="5">
        <f t="shared" si="2"/>
        <v>81.5</v>
      </c>
      <c r="E24" s="5">
        <f t="shared" si="3"/>
        <v>81.5</v>
      </c>
      <c r="I24" s="15" t="s">
        <v>1224</v>
      </c>
      <c r="J24" t="s">
        <v>88</v>
      </c>
      <c r="K24">
        <v>8</v>
      </c>
      <c r="L24" s="16">
        <v>79</v>
      </c>
      <c r="N24" s="15" t="s">
        <v>1087</v>
      </c>
      <c r="O24" t="s">
        <v>231</v>
      </c>
      <c r="P24">
        <v>2</v>
      </c>
      <c r="Q24" s="16">
        <v>94.75</v>
      </c>
      <c r="S24" s="15" t="s">
        <v>1225</v>
      </c>
      <c r="T24" t="s">
        <v>88</v>
      </c>
      <c r="U24">
        <v>11</v>
      </c>
      <c r="V24" s="16">
        <v>71.5</v>
      </c>
    </row>
    <row r="25" spans="1:22" x14ac:dyDescent="0.25">
      <c r="A25" t="s">
        <v>187</v>
      </c>
      <c r="B25" s="5">
        <f t="shared" si="0"/>
        <v>86</v>
      </c>
      <c r="C25" s="5">
        <f t="shared" si="1"/>
        <v>80</v>
      </c>
      <c r="D25" s="5">
        <f t="shared" si="2"/>
        <v>79</v>
      </c>
      <c r="E25" s="5">
        <f t="shared" si="3"/>
        <v>80</v>
      </c>
      <c r="I25" s="15" t="s">
        <v>1224</v>
      </c>
      <c r="J25" t="s">
        <v>131</v>
      </c>
      <c r="K25">
        <v>7</v>
      </c>
      <c r="L25" s="16">
        <v>83</v>
      </c>
      <c r="N25" s="15" t="s">
        <v>1087</v>
      </c>
      <c r="O25" t="s">
        <v>222</v>
      </c>
      <c r="P25">
        <v>44</v>
      </c>
      <c r="Q25" s="16">
        <v>79.5</v>
      </c>
      <c r="S25" s="15" t="s">
        <v>1225</v>
      </c>
      <c r="T25" t="s">
        <v>131</v>
      </c>
      <c r="U25">
        <v>19</v>
      </c>
      <c r="V25" s="16">
        <v>81.5</v>
      </c>
    </row>
    <row r="26" spans="1:22" x14ac:dyDescent="0.25">
      <c r="A26" t="s">
        <v>165</v>
      </c>
      <c r="B26" s="5">
        <f t="shared" si="0"/>
        <v>81.5</v>
      </c>
      <c r="C26" s="5">
        <f t="shared" si="1"/>
        <v>81</v>
      </c>
      <c r="D26" s="5" t="str">
        <f t="shared" si="2"/>
        <v/>
      </c>
      <c r="E26" s="5">
        <f t="shared" si="3"/>
        <v>81.25</v>
      </c>
      <c r="I26" s="15" t="s">
        <v>1224</v>
      </c>
      <c r="J26" t="s">
        <v>139</v>
      </c>
      <c r="K26">
        <v>10</v>
      </c>
      <c r="L26" s="16">
        <v>70</v>
      </c>
      <c r="N26" s="15" t="s">
        <v>1087</v>
      </c>
      <c r="O26" t="s">
        <v>88</v>
      </c>
      <c r="P26">
        <v>12</v>
      </c>
      <c r="Q26" s="16">
        <v>79.25</v>
      </c>
      <c r="S26" s="15" t="s">
        <v>1225</v>
      </c>
      <c r="T26" t="s">
        <v>139</v>
      </c>
      <c r="U26">
        <v>14</v>
      </c>
      <c r="V26" s="16">
        <v>76.75</v>
      </c>
    </row>
    <row r="27" spans="1:22" x14ac:dyDescent="0.25">
      <c r="A27" t="s">
        <v>193</v>
      </c>
      <c r="B27" s="5">
        <f t="shared" si="0"/>
        <v>77.75</v>
      </c>
      <c r="C27" s="5">
        <f t="shared" si="1"/>
        <v>80.5</v>
      </c>
      <c r="D27" s="5">
        <f t="shared" si="2"/>
        <v>105.75</v>
      </c>
      <c r="E27" s="5">
        <f t="shared" si="3"/>
        <v>80.5</v>
      </c>
      <c r="I27" s="15" t="s">
        <v>1224</v>
      </c>
      <c r="J27" t="s">
        <v>133</v>
      </c>
      <c r="K27">
        <v>31</v>
      </c>
      <c r="L27" s="16">
        <v>76</v>
      </c>
      <c r="N27" s="15" t="s">
        <v>1087</v>
      </c>
      <c r="O27" t="s">
        <v>131</v>
      </c>
      <c r="P27">
        <v>9</v>
      </c>
      <c r="Q27" s="16">
        <v>77.5</v>
      </c>
      <c r="S27" s="15" t="s">
        <v>1225</v>
      </c>
      <c r="T27" t="s">
        <v>133</v>
      </c>
      <c r="U27">
        <v>43</v>
      </c>
      <c r="V27" s="16">
        <v>76.25</v>
      </c>
    </row>
    <row r="28" spans="1:22" x14ac:dyDescent="0.25">
      <c r="A28" t="s">
        <v>201</v>
      </c>
      <c r="B28" s="5">
        <f t="shared" si="0"/>
        <v>103.5</v>
      </c>
      <c r="C28" s="5">
        <f t="shared" si="1"/>
        <v>97.375</v>
      </c>
      <c r="D28" s="5">
        <f t="shared" si="2"/>
        <v>102.25</v>
      </c>
      <c r="E28" s="5">
        <f t="shared" si="3"/>
        <v>102.25</v>
      </c>
      <c r="I28" s="15" t="s">
        <v>1224</v>
      </c>
      <c r="J28" t="s">
        <v>157</v>
      </c>
      <c r="K28">
        <v>14</v>
      </c>
      <c r="L28" s="16">
        <v>74.5</v>
      </c>
      <c r="N28" s="15" t="s">
        <v>1087</v>
      </c>
      <c r="O28" t="s">
        <v>139</v>
      </c>
      <c r="P28">
        <v>7</v>
      </c>
      <c r="Q28" s="16">
        <v>80.5</v>
      </c>
      <c r="S28" s="15" t="s">
        <v>1225</v>
      </c>
      <c r="T28" t="s">
        <v>157</v>
      </c>
      <c r="U28">
        <v>6</v>
      </c>
      <c r="V28" s="16">
        <v>75.5</v>
      </c>
    </row>
    <row r="29" spans="1:22" x14ac:dyDescent="0.25">
      <c r="A29" t="s">
        <v>210</v>
      </c>
      <c r="B29" s="5">
        <f t="shared" si="0"/>
        <v>70</v>
      </c>
      <c r="C29" s="5">
        <f t="shared" si="1"/>
        <v>106</v>
      </c>
      <c r="D29" s="5">
        <f t="shared" si="2"/>
        <v>63.5</v>
      </c>
      <c r="E29" s="5">
        <f t="shared" si="3"/>
        <v>70</v>
      </c>
      <c r="I29" s="15" t="s">
        <v>1224</v>
      </c>
      <c r="J29" t="s">
        <v>163</v>
      </c>
      <c r="K29">
        <v>17</v>
      </c>
      <c r="L29" s="16">
        <v>84.5</v>
      </c>
      <c r="N29" s="15" t="s">
        <v>1087</v>
      </c>
      <c r="O29" t="s">
        <v>133</v>
      </c>
      <c r="P29">
        <v>48</v>
      </c>
      <c r="Q29" s="16">
        <v>78</v>
      </c>
      <c r="S29" s="15" t="s">
        <v>1225</v>
      </c>
      <c r="T29" t="s">
        <v>163</v>
      </c>
      <c r="U29">
        <v>27</v>
      </c>
      <c r="V29" s="16">
        <v>86.5</v>
      </c>
    </row>
    <row r="30" spans="1:22" x14ac:dyDescent="0.25">
      <c r="A30" t="s">
        <v>224</v>
      </c>
      <c r="B30" s="5">
        <f t="shared" si="0"/>
        <v>99.25</v>
      </c>
      <c r="C30" s="5">
        <f t="shared" si="1"/>
        <v>137.5</v>
      </c>
      <c r="D30" s="5">
        <f t="shared" si="2"/>
        <v>91</v>
      </c>
      <c r="E30" s="5">
        <f t="shared" si="3"/>
        <v>99.25</v>
      </c>
      <c r="I30" s="15" t="s">
        <v>1224</v>
      </c>
      <c r="J30" t="s">
        <v>208</v>
      </c>
      <c r="K30">
        <v>18</v>
      </c>
      <c r="L30" s="16">
        <v>86</v>
      </c>
      <c r="N30" s="15" t="s">
        <v>1087</v>
      </c>
      <c r="O30" t="s">
        <v>157</v>
      </c>
      <c r="P30">
        <v>21</v>
      </c>
      <c r="Q30" s="16">
        <v>78.5</v>
      </c>
      <c r="S30" s="15" t="s">
        <v>1225</v>
      </c>
      <c r="T30" t="s">
        <v>208</v>
      </c>
      <c r="U30">
        <v>9</v>
      </c>
      <c r="V30" s="16">
        <v>73</v>
      </c>
    </row>
    <row r="31" spans="1:22" x14ac:dyDescent="0.25">
      <c r="A31" t="s">
        <v>220</v>
      </c>
      <c r="B31" s="5" t="str">
        <f t="shared" si="0"/>
        <v/>
      </c>
      <c r="C31" s="5" t="str">
        <f t="shared" si="1"/>
        <v/>
      </c>
      <c r="D31" s="5" t="str">
        <f t="shared" si="2"/>
        <v/>
      </c>
      <c r="E31" s="5" t="str">
        <f t="shared" si="3"/>
        <v/>
      </c>
      <c r="I31" s="15" t="s">
        <v>1224</v>
      </c>
      <c r="J31" t="s">
        <v>212</v>
      </c>
      <c r="K31">
        <v>100</v>
      </c>
      <c r="L31" s="16">
        <v>78</v>
      </c>
      <c r="N31" s="15" t="s">
        <v>1087</v>
      </c>
      <c r="O31" t="s">
        <v>163</v>
      </c>
      <c r="P31">
        <v>20</v>
      </c>
      <c r="Q31" s="16">
        <v>87.75</v>
      </c>
      <c r="S31" s="15" t="s">
        <v>1225</v>
      </c>
      <c r="T31" t="s">
        <v>212</v>
      </c>
      <c r="U31">
        <v>101</v>
      </c>
      <c r="V31" s="16">
        <v>79</v>
      </c>
    </row>
    <row r="32" spans="1:22" x14ac:dyDescent="0.25">
      <c r="A32" t="s">
        <v>231</v>
      </c>
      <c r="B32" s="5">
        <f t="shared" si="0"/>
        <v>125</v>
      </c>
      <c r="C32" s="5">
        <f t="shared" si="1"/>
        <v>94.75</v>
      </c>
      <c r="D32" s="5" t="str">
        <f t="shared" si="2"/>
        <v/>
      </c>
      <c r="E32" s="5">
        <f t="shared" si="3"/>
        <v>109.875</v>
      </c>
      <c r="I32" s="15" t="s">
        <v>1224</v>
      </c>
      <c r="J32" t="s">
        <v>228</v>
      </c>
      <c r="K32">
        <v>1</v>
      </c>
      <c r="L32" s="16">
        <v>136.80000000000001</v>
      </c>
      <c r="N32" s="15" t="s">
        <v>1087</v>
      </c>
      <c r="O32" t="s">
        <v>208</v>
      </c>
      <c r="P32">
        <v>19</v>
      </c>
      <c r="Q32" s="16">
        <v>75.5</v>
      </c>
      <c r="S32" s="15" t="s">
        <v>1225</v>
      </c>
      <c r="T32" t="s">
        <v>228</v>
      </c>
      <c r="U32">
        <v>6</v>
      </c>
      <c r="V32" s="16">
        <v>85.75</v>
      </c>
    </row>
    <row r="33" spans="1:22" x14ac:dyDescent="0.25">
      <c r="A33" t="s">
        <v>233</v>
      </c>
      <c r="B33" s="5" t="str">
        <f t="shared" si="0"/>
        <v/>
      </c>
      <c r="C33" s="5" t="str">
        <f t="shared" si="1"/>
        <v/>
      </c>
      <c r="D33" s="5">
        <f t="shared" si="2"/>
        <v>121.5</v>
      </c>
      <c r="E33" s="5">
        <f t="shared" si="3"/>
        <v>121.5</v>
      </c>
      <c r="I33" s="15" t="s">
        <v>1224</v>
      </c>
      <c r="J33" t="s">
        <v>226</v>
      </c>
      <c r="K33">
        <v>14</v>
      </c>
      <c r="L33" s="16">
        <v>86</v>
      </c>
      <c r="N33" s="15" t="s">
        <v>1087</v>
      </c>
      <c r="O33" t="s">
        <v>212</v>
      </c>
      <c r="P33">
        <v>94</v>
      </c>
      <c r="Q33" s="16">
        <v>78.150000000000006</v>
      </c>
      <c r="S33" s="15" t="s">
        <v>1225</v>
      </c>
      <c r="T33" t="s">
        <v>218</v>
      </c>
      <c r="U33">
        <v>1</v>
      </c>
      <c r="V33" s="16">
        <v>121.5</v>
      </c>
    </row>
    <row r="34" spans="1:22" x14ac:dyDescent="0.25">
      <c r="A34" t="s">
        <v>222</v>
      </c>
      <c r="B34" s="5">
        <f t="shared" ref="B34:B65" si="4">IFERROR(VLOOKUP($A34, UN_17, 3, FALSE), "")</f>
        <v>82</v>
      </c>
      <c r="C34" s="5">
        <f t="shared" ref="C34:C65" si="5">IFERROR(VLOOKUP($A34, UN_18, 3, FALSE), "")</f>
        <v>79.5</v>
      </c>
      <c r="D34" s="5">
        <f t="shared" ref="D34:D65" si="6">IFERROR(VLOOKUP($A34, UN_19, 3, FALSE), "")</f>
        <v>76.5</v>
      </c>
      <c r="E34" s="5">
        <f t="shared" si="3"/>
        <v>79.5</v>
      </c>
      <c r="I34" s="15" t="s">
        <v>1224</v>
      </c>
      <c r="J34" t="s">
        <v>235</v>
      </c>
      <c r="K34">
        <v>2</v>
      </c>
      <c r="L34" s="16">
        <v>147.75</v>
      </c>
      <c r="N34" s="15" t="s">
        <v>1087</v>
      </c>
      <c r="O34" t="s">
        <v>228</v>
      </c>
      <c r="P34">
        <v>9</v>
      </c>
      <c r="Q34" s="16">
        <v>75</v>
      </c>
      <c r="S34" s="15" t="s">
        <v>1225</v>
      </c>
      <c r="T34" t="s">
        <v>226</v>
      </c>
      <c r="U34">
        <v>36</v>
      </c>
      <c r="V34" s="16">
        <v>85.5</v>
      </c>
    </row>
    <row r="35" spans="1:22" x14ac:dyDescent="0.25">
      <c r="A35" t="s">
        <v>88</v>
      </c>
      <c r="B35" s="5">
        <f t="shared" si="4"/>
        <v>79</v>
      </c>
      <c r="C35" s="5">
        <f t="shared" si="5"/>
        <v>79.25</v>
      </c>
      <c r="D35" s="5">
        <f t="shared" si="6"/>
        <v>71.5</v>
      </c>
      <c r="E35" s="5">
        <f t="shared" si="3"/>
        <v>79</v>
      </c>
      <c r="I35" s="15" t="s">
        <v>1224</v>
      </c>
      <c r="J35" t="s">
        <v>18</v>
      </c>
      <c r="K35">
        <v>2</v>
      </c>
      <c r="L35" s="16">
        <v>114.5</v>
      </c>
      <c r="N35" s="15" t="s">
        <v>1087</v>
      </c>
      <c r="O35" t="s">
        <v>226</v>
      </c>
      <c r="P35">
        <v>16</v>
      </c>
      <c r="Q35" s="16">
        <v>91.9</v>
      </c>
      <c r="S35" s="15" t="s">
        <v>1225</v>
      </c>
      <c r="T35" t="s">
        <v>235</v>
      </c>
      <c r="U35">
        <v>5</v>
      </c>
      <c r="V35" s="16">
        <v>96.5</v>
      </c>
    </row>
    <row r="36" spans="1:22" x14ac:dyDescent="0.25">
      <c r="A36" t="s">
        <v>131</v>
      </c>
      <c r="B36" s="5">
        <f t="shared" si="4"/>
        <v>83</v>
      </c>
      <c r="C36" s="5">
        <f t="shared" si="5"/>
        <v>77.5</v>
      </c>
      <c r="D36" s="5">
        <f t="shared" si="6"/>
        <v>81.5</v>
      </c>
      <c r="E36" s="5">
        <f t="shared" si="3"/>
        <v>81.5</v>
      </c>
      <c r="I36" s="15" t="s">
        <v>1224</v>
      </c>
      <c r="J36" t="s">
        <v>13</v>
      </c>
      <c r="K36">
        <v>13</v>
      </c>
      <c r="L36" s="16">
        <v>78.5</v>
      </c>
      <c r="N36" s="15" t="s">
        <v>1087</v>
      </c>
      <c r="O36" t="s">
        <v>235</v>
      </c>
      <c r="P36">
        <v>6</v>
      </c>
      <c r="Q36" s="16">
        <v>87.25</v>
      </c>
      <c r="S36" s="15" t="s">
        <v>1225</v>
      </c>
      <c r="T36" t="s">
        <v>18</v>
      </c>
      <c r="U36">
        <v>9</v>
      </c>
      <c r="V36" s="16">
        <v>78</v>
      </c>
    </row>
    <row r="37" spans="1:22" x14ac:dyDescent="0.25">
      <c r="A37" t="s">
        <v>139</v>
      </c>
      <c r="B37" s="5">
        <f t="shared" si="4"/>
        <v>70</v>
      </c>
      <c r="C37" s="5">
        <f t="shared" si="5"/>
        <v>80.5</v>
      </c>
      <c r="D37" s="5">
        <f t="shared" si="6"/>
        <v>76.75</v>
      </c>
      <c r="E37" s="5">
        <f t="shared" si="3"/>
        <v>76.75</v>
      </c>
      <c r="I37" s="15" t="s">
        <v>1224</v>
      </c>
      <c r="J37" t="s">
        <v>1140</v>
      </c>
      <c r="K37">
        <v>1</v>
      </c>
      <c r="L37" s="16">
        <v>78.5</v>
      </c>
      <c r="N37" s="15" t="s">
        <v>1087</v>
      </c>
      <c r="O37" t="s">
        <v>18</v>
      </c>
      <c r="P37">
        <v>3</v>
      </c>
      <c r="Q37" s="16">
        <v>99.5</v>
      </c>
      <c r="S37" s="15" t="s">
        <v>1225</v>
      </c>
      <c r="T37" t="s">
        <v>13</v>
      </c>
      <c r="U37">
        <v>15</v>
      </c>
      <c r="V37" s="16">
        <v>76</v>
      </c>
    </row>
    <row r="38" spans="1:22" x14ac:dyDescent="0.25">
      <c r="A38" t="s">
        <v>133</v>
      </c>
      <c r="B38" s="5">
        <f t="shared" si="4"/>
        <v>76</v>
      </c>
      <c r="C38" s="5">
        <f t="shared" si="5"/>
        <v>78</v>
      </c>
      <c r="D38" s="5">
        <f t="shared" si="6"/>
        <v>76.25</v>
      </c>
      <c r="E38" s="5">
        <f t="shared" si="3"/>
        <v>76.25</v>
      </c>
      <c r="I38" s="15" t="s">
        <v>1224</v>
      </c>
      <c r="J38" t="s">
        <v>20</v>
      </c>
      <c r="K38">
        <v>5</v>
      </c>
      <c r="L38" s="16">
        <v>92.5</v>
      </c>
      <c r="N38" s="15" t="s">
        <v>1087</v>
      </c>
      <c r="O38" t="s">
        <v>13</v>
      </c>
      <c r="P38">
        <v>18</v>
      </c>
      <c r="Q38" s="16">
        <v>82.8</v>
      </c>
      <c r="S38" s="15" t="s">
        <v>1225</v>
      </c>
      <c r="T38" t="s">
        <v>20</v>
      </c>
      <c r="U38">
        <v>6</v>
      </c>
      <c r="V38" s="16">
        <v>74.5</v>
      </c>
    </row>
    <row r="39" spans="1:22" x14ac:dyDescent="0.25">
      <c r="A39" t="s">
        <v>157</v>
      </c>
      <c r="B39" s="5">
        <f t="shared" si="4"/>
        <v>74.5</v>
      </c>
      <c r="C39" s="5">
        <f t="shared" si="5"/>
        <v>78.5</v>
      </c>
      <c r="D39" s="5">
        <f t="shared" si="6"/>
        <v>75.5</v>
      </c>
      <c r="E39" s="5">
        <f t="shared" si="3"/>
        <v>75.5</v>
      </c>
      <c r="I39" s="15" t="s">
        <v>1224</v>
      </c>
      <c r="J39" t="s">
        <v>27</v>
      </c>
      <c r="K39">
        <v>2</v>
      </c>
      <c r="L39" s="16">
        <v>133.75</v>
      </c>
      <c r="N39" s="15" t="s">
        <v>1087</v>
      </c>
      <c r="O39" t="s">
        <v>20</v>
      </c>
      <c r="P39">
        <v>1</v>
      </c>
      <c r="Q39" s="16">
        <v>78</v>
      </c>
      <c r="S39" s="15" t="s">
        <v>1225</v>
      </c>
      <c r="T39" t="s">
        <v>27</v>
      </c>
      <c r="U39">
        <v>7</v>
      </c>
      <c r="V39" s="16">
        <v>87</v>
      </c>
    </row>
    <row r="40" spans="1:22" x14ac:dyDescent="0.25">
      <c r="A40" t="s">
        <v>163</v>
      </c>
      <c r="B40" s="5">
        <f t="shared" si="4"/>
        <v>84.5</v>
      </c>
      <c r="C40" s="5">
        <f t="shared" si="5"/>
        <v>87.75</v>
      </c>
      <c r="D40" s="5">
        <f t="shared" si="6"/>
        <v>86.5</v>
      </c>
      <c r="E40" s="5">
        <f t="shared" si="3"/>
        <v>86.5</v>
      </c>
      <c r="I40" s="15" t="s">
        <v>1224</v>
      </c>
      <c r="J40" t="s">
        <v>38</v>
      </c>
      <c r="K40">
        <v>13</v>
      </c>
      <c r="L40" s="16">
        <v>95.8</v>
      </c>
      <c r="N40" s="15" t="s">
        <v>1087</v>
      </c>
      <c r="O40" t="s">
        <v>27</v>
      </c>
      <c r="P40">
        <v>8</v>
      </c>
      <c r="Q40" s="16">
        <v>89.5</v>
      </c>
      <c r="S40" s="15" t="s">
        <v>1225</v>
      </c>
      <c r="T40" t="s">
        <v>34</v>
      </c>
      <c r="U40">
        <v>1</v>
      </c>
      <c r="V40" s="16">
        <v>73</v>
      </c>
    </row>
    <row r="41" spans="1:22" x14ac:dyDescent="0.25">
      <c r="A41" t="s">
        <v>195</v>
      </c>
      <c r="B41" s="5" t="str">
        <f t="shared" si="4"/>
        <v/>
      </c>
      <c r="C41" s="5" t="str">
        <f t="shared" si="5"/>
        <v/>
      </c>
      <c r="D41" s="5" t="str">
        <f t="shared" si="6"/>
        <v/>
      </c>
      <c r="E41" s="5" t="str">
        <f t="shared" si="3"/>
        <v/>
      </c>
      <c r="I41" s="15" t="s">
        <v>1224</v>
      </c>
      <c r="J41" t="s">
        <v>52</v>
      </c>
      <c r="K41">
        <v>4</v>
      </c>
      <c r="L41" s="16">
        <v>82.75</v>
      </c>
      <c r="N41" s="15" t="s">
        <v>1087</v>
      </c>
      <c r="O41" t="s">
        <v>38</v>
      </c>
      <c r="P41">
        <v>13</v>
      </c>
      <c r="Q41" s="16">
        <v>87.5</v>
      </c>
      <c r="S41" s="15" t="s">
        <v>1225</v>
      </c>
      <c r="T41" t="s">
        <v>38</v>
      </c>
      <c r="U41">
        <v>11</v>
      </c>
      <c r="V41" s="16">
        <v>91</v>
      </c>
    </row>
    <row r="42" spans="1:22" x14ac:dyDescent="0.25">
      <c r="A42" t="s">
        <v>208</v>
      </c>
      <c r="B42" s="5">
        <f t="shared" si="4"/>
        <v>86</v>
      </c>
      <c r="C42" s="5">
        <f t="shared" si="5"/>
        <v>75.5</v>
      </c>
      <c r="D42" s="5">
        <f t="shared" si="6"/>
        <v>73</v>
      </c>
      <c r="E42" s="5">
        <f t="shared" si="3"/>
        <v>75.5</v>
      </c>
      <c r="I42" s="15" t="s">
        <v>1224</v>
      </c>
      <c r="J42" t="s">
        <v>1146</v>
      </c>
      <c r="K42">
        <v>1</v>
      </c>
      <c r="L42" s="16">
        <v>89.8</v>
      </c>
      <c r="N42" s="15" t="s">
        <v>1087</v>
      </c>
      <c r="O42" t="s">
        <v>50</v>
      </c>
      <c r="P42">
        <v>2</v>
      </c>
      <c r="Q42" s="16">
        <v>131.9</v>
      </c>
      <c r="S42" s="15" t="s">
        <v>1225</v>
      </c>
      <c r="T42" t="s">
        <v>54</v>
      </c>
      <c r="U42">
        <v>3</v>
      </c>
      <c r="V42" s="16">
        <v>97</v>
      </c>
    </row>
    <row r="43" spans="1:22" x14ac:dyDescent="0.25">
      <c r="A43" t="s">
        <v>212</v>
      </c>
      <c r="B43" s="5">
        <f t="shared" si="4"/>
        <v>78</v>
      </c>
      <c r="C43" s="5">
        <f t="shared" si="5"/>
        <v>78.150000000000006</v>
      </c>
      <c r="D43" s="5">
        <f t="shared" si="6"/>
        <v>79</v>
      </c>
      <c r="E43" s="5">
        <f t="shared" si="3"/>
        <v>78.150000000000006</v>
      </c>
      <c r="I43" s="15" t="s">
        <v>1224</v>
      </c>
      <c r="J43" t="s">
        <v>54</v>
      </c>
      <c r="K43">
        <v>9</v>
      </c>
      <c r="L43" s="16">
        <v>103.5</v>
      </c>
      <c r="N43" s="15" t="s">
        <v>1087</v>
      </c>
      <c r="O43" t="s">
        <v>52</v>
      </c>
      <c r="P43">
        <v>1</v>
      </c>
      <c r="Q43" s="16">
        <v>89</v>
      </c>
      <c r="S43" s="15" t="s">
        <v>1225</v>
      </c>
      <c r="T43" t="s">
        <v>66</v>
      </c>
      <c r="U43">
        <v>8</v>
      </c>
      <c r="V43" s="16">
        <v>98.3</v>
      </c>
    </row>
    <row r="44" spans="1:22" x14ac:dyDescent="0.25">
      <c r="A44" t="s">
        <v>228</v>
      </c>
      <c r="B44" s="5">
        <f t="shared" si="4"/>
        <v>136.80000000000001</v>
      </c>
      <c r="C44" s="5">
        <f t="shared" si="5"/>
        <v>75</v>
      </c>
      <c r="D44" s="5">
        <f t="shared" si="6"/>
        <v>85.75</v>
      </c>
      <c r="E44" s="5">
        <f t="shared" si="3"/>
        <v>85.75</v>
      </c>
      <c r="I44" s="15" t="s">
        <v>1224</v>
      </c>
      <c r="J44" t="s">
        <v>66</v>
      </c>
      <c r="K44">
        <v>10</v>
      </c>
      <c r="L44" s="16">
        <v>106.75</v>
      </c>
      <c r="N44" s="15" t="s">
        <v>1087</v>
      </c>
      <c r="O44" t="s">
        <v>54</v>
      </c>
      <c r="P44">
        <v>6</v>
      </c>
      <c r="Q44" s="16">
        <v>105.25</v>
      </c>
      <c r="S44" s="15" t="s">
        <v>1225</v>
      </c>
      <c r="T44" t="s">
        <v>78</v>
      </c>
      <c r="U44">
        <v>4</v>
      </c>
      <c r="V44" s="16">
        <v>107.25</v>
      </c>
    </row>
    <row r="45" spans="1:22" x14ac:dyDescent="0.25">
      <c r="A45" t="s">
        <v>218</v>
      </c>
      <c r="B45" s="5" t="str">
        <f t="shared" si="4"/>
        <v/>
      </c>
      <c r="C45" s="5" t="str">
        <f t="shared" si="5"/>
        <v/>
      </c>
      <c r="D45" s="5">
        <f t="shared" si="6"/>
        <v>121.5</v>
      </c>
      <c r="E45" s="5">
        <f t="shared" si="3"/>
        <v>121.5</v>
      </c>
      <c r="I45" s="15" t="s">
        <v>1224</v>
      </c>
      <c r="J45" t="s">
        <v>78</v>
      </c>
      <c r="K45">
        <v>9</v>
      </c>
      <c r="L45" s="16">
        <v>96</v>
      </c>
      <c r="N45" s="15" t="s">
        <v>1087</v>
      </c>
      <c r="O45" t="s">
        <v>66</v>
      </c>
      <c r="P45">
        <v>6</v>
      </c>
      <c r="Q45" s="16">
        <v>124.65</v>
      </c>
      <c r="S45" s="15" t="s">
        <v>1225</v>
      </c>
      <c r="T45" t="s">
        <v>94</v>
      </c>
      <c r="U45">
        <v>31</v>
      </c>
      <c r="V45" s="16">
        <v>87</v>
      </c>
    </row>
    <row r="46" spans="1:22" x14ac:dyDescent="0.25">
      <c r="A46" t="s">
        <v>226</v>
      </c>
      <c r="B46" s="5">
        <f t="shared" si="4"/>
        <v>86</v>
      </c>
      <c r="C46" s="5">
        <f t="shared" si="5"/>
        <v>91.9</v>
      </c>
      <c r="D46" s="5">
        <f t="shared" si="6"/>
        <v>85.5</v>
      </c>
      <c r="E46" s="5">
        <f t="shared" si="3"/>
        <v>86</v>
      </c>
      <c r="I46" s="15" t="s">
        <v>1224</v>
      </c>
      <c r="J46" t="s">
        <v>94</v>
      </c>
      <c r="K46">
        <v>33</v>
      </c>
      <c r="L46" s="16">
        <v>88</v>
      </c>
      <c r="N46" s="15" t="s">
        <v>1087</v>
      </c>
      <c r="O46" t="s">
        <v>78</v>
      </c>
      <c r="P46">
        <v>5</v>
      </c>
      <c r="Q46" s="16">
        <v>114</v>
      </c>
      <c r="S46" s="15" t="s">
        <v>1225</v>
      </c>
      <c r="T46" t="s">
        <v>105</v>
      </c>
      <c r="U46">
        <v>6</v>
      </c>
      <c r="V46" s="16">
        <v>78.25</v>
      </c>
    </row>
    <row r="47" spans="1:22" x14ac:dyDescent="0.25">
      <c r="A47" t="s">
        <v>235</v>
      </c>
      <c r="B47" s="5">
        <f t="shared" si="4"/>
        <v>147.75</v>
      </c>
      <c r="C47" s="5">
        <f t="shared" si="5"/>
        <v>87.25</v>
      </c>
      <c r="D47" s="5">
        <f t="shared" si="6"/>
        <v>96.5</v>
      </c>
      <c r="E47" s="5">
        <f t="shared" si="3"/>
        <v>96.5</v>
      </c>
      <c r="I47" s="15" t="s">
        <v>1224</v>
      </c>
      <c r="J47" t="s">
        <v>107</v>
      </c>
      <c r="K47">
        <v>2</v>
      </c>
      <c r="L47" s="16">
        <v>89.55</v>
      </c>
      <c r="N47" s="15" t="s">
        <v>1087</v>
      </c>
      <c r="O47" t="s">
        <v>94</v>
      </c>
      <c r="P47">
        <v>28</v>
      </c>
      <c r="Q47" s="16">
        <v>82.75</v>
      </c>
      <c r="S47" s="15" t="s">
        <v>1225</v>
      </c>
      <c r="T47" t="s">
        <v>124</v>
      </c>
      <c r="U47">
        <v>16</v>
      </c>
      <c r="V47" s="16">
        <v>85</v>
      </c>
    </row>
    <row r="48" spans="1:22" x14ac:dyDescent="0.25">
      <c r="A48" t="s">
        <v>44</v>
      </c>
      <c r="B48" s="5" t="str">
        <f t="shared" si="4"/>
        <v/>
      </c>
      <c r="C48" s="5" t="str">
        <f t="shared" si="5"/>
        <v/>
      </c>
      <c r="D48" s="5" t="str">
        <f t="shared" si="6"/>
        <v/>
      </c>
      <c r="E48" s="5" t="str">
        <f t="shared" si="3"/>
        <v/>
      </c>
      <c r="I48" s="15" t="s">
        <v>1224</v>
      </c>
      <c r="J48" t="s">
        <v>124</v>
      </c>
      <c r="K48">
        <v>11</v>
      </c>
      <c r="L48" s="16">
        <v>89.8</v>
      </c>
      <c r="N48" s="15" t="s">
        <v>1087</v>
      </c>
      <c r="O48" t="s">
        <v>122</v>
      </c>
      <c r="P48">
        <v>1</v>
      </c>
      <c r="Q48" s="16">
        <v>70</v>
      </c>
      <c r="S48" s="15" t="s">
        <v>1225</v>
      </c>
      <c r="T48" t="s">
        <v>135</v>
      </c>
      <c r="U48">
        <v>13</v>
      </c>
      <c r="V48" s="16">
        <v>103.5</v>
      </c>
    </row>
    <row r="49" spans="1:22" x14ac:dyDescent="0.25">
      <c r="A49" t="s">
        <v>18</v>
      </c>
      <c r="B49" s="5">
        <f t="shared" si="4"/>
        <v>114.5</v>
      </c>
      <c r="C49" s="5">
        <f t="shared" si="5"/>
        <v>99.5</v>
      </c>
      <c r="D49" s="5">
        <f t="shared" si="6"/>
        <v>78</v>
      </c>
      <c r="E49" s="5">
        <f t="shared" si="3"/>
        <v>99.5</v>
      </c>
      <c r="I49" s="15" t="s">
        <v>1224</v>
      </c>
      <c r="J49" t="s">
        <v>135</v>
      </c>
      <c r="K49">
        <v>7</v>
      </c>
      <c r="L49" s="16">
        <v>113.5</v>
      </c>
      <c r="N49" s="15" t="s">
        <v>1087</v>
      </c>
      <c r="O49" t="s">
        <v>124</v>
      </c>
      <c r="P49">
        <v>17</v>
      </c>
      <c r="Q49" s="16">
        <v>79</v>
      </c>
      <c r="S49" s="15" t="s">
        <v>1225</v>
      </c>
      <c r="T49" t="s">
        <v>161</v>
      </c>
      <c r="U49">
        <v>3</v>
      </c>
      <c r="V49" s="16">
        <v>80.5</v>
      </c>
    </row>
    <row r="50" spans="1:22" x14ac:dyDescent="0.25">
      <c r="A50" t="s">
        <v>13</v>
      </c>
      <c r="B50" s="5">
        <f t="shared" si="4"/>
        <v>78.5</v>
      </c>
      <c r="C50" s="5">
        <f t="shared" si="5"/>
        <v>82.8</v>
      </c>
      <c r="D50" s="5">
        <f t="shared" si="6"/>
        <v>76</v>
      </c>
      <c r="E50" s="5">
        <f t="shared" si="3"/>
        <v>78.5</v>
      </c>
      <c r="I50" s="15" t="s">
        <v>1224</v>
      </c>
      <c r="J50" t="s">
        <v>197</v>
      </c>
      <c r="K50">
        <v>26</v>
      </c>
      <c r="L50" s="16">
        <v>122.9</v>
      </c>
      <c r="N50" s="15" t="s">
        <v>1087</v>
      </c>
      <c r="O50" t="s">
        <v>135</v>
      </c>
      <c r="P50">
        <v>8</v>
      </c>
      <c r="Q50" s="16">
        <v>107.5</v>
      </c>
      <c r="S50" s="15" t="s">
        <v>1225</v>
      </c>
      <c r="T50" t="s">
        <v>197</v>
      </c>
      <c r="U50">
        <v>24</v>
      </c>
      <c r="V50" s="16">
        <v>106</v>
      </c>
    </row>
    <row r="51" spans="1:22" x14ac:dyDescent="0.25">
      <c r="A51" t="s">
        <v>20</v>
      </c>
      <c r="B51" s="5">
        <f t="shared" si="4"/>
        <v>92.5</v>
      </c>
      <c r="C51" s="5">
        <f t="shared" si="5"/>
        <v>78</v>
      </c>
      <c r="D51" s="5">
        <f t="shared" si="6"/>
        <v>74.5</v>
      </c>
      <c r="E51" s="5">
        <f t="shared" si="3"/>
        <v>78</v>
      </c>
      <c r="I51" s="15" t="s">
        <v>1224</v>
      </c>
      <c r="J51" t="s">
        <v>90</v>
      </c>
      <c r="K51">
        <v>1</v>
      </c>
      <c r="L51" s="16">
        <v>135.80000000000001</v>
      </c>
      <c r="N51" s="15" t="s">
        <v>1087</v>
      </c>
      <c r="O51" t="s">
        <v>189</v>
      </c>
      <c r="P51">
        <v>1</v>
      </c>
      <c r="Q51" s="16">
        <v>173.5</v>
      </c>
      <c r="S51" s="15" t="s">
        <v>1225</v>
      </c>
      <c r="T51" t="s">
        <v>90</v>
      </c>
      <c r="U51">
        <v>1</v>
      </c>
      <c r="V51" s="16">
        <v>117</v>
      </c>
    </row>
    <row r="52" spans="1:22" x14ac:dyDescent="0.25">
      <c r="A52" t="s">
        <v>27</v>
      </c>
      <c r="B52" s="5">
        <f t="shared" si="4"/>
        <v>133.75</v>
      </c>
      <c r="C52" s="5">
        <f t="shared" si="5"/>
        <v>89.5</v>
      </c>
      <c r="D52" s="5">
        <f t="shared" si="6"/>
        <v>87</v>
      </c>
      <c r="E52" s="5">
        <f t="shared" si="3"/>
        <v>89.5</v>
      </c>
      <c r="I52" s="15" t="s">
        <v>1224</v>
      </c>
      <c r="J52" t="s">
        <v>204</v>
      </c>
      <c r="K52">
        <v>6</v>
      </c>
      <c r="L52" s="16">
        <v>107.25</v>
      </c>
      <c r="N52" s="15" t="s">
        <v>1087</v>
      </c>
      <c r="O52" t="s">
        <v>197</v>
      </c>
      <c r="P52">
        <v>32</v>
      </c>
      <c r="Q52" s="16">
        <v>117.25</v>
      </c>
      <c r="S52" s="15" t="s">
        <v>1225</v>
      </c>
      <c r="T52" t="s">
        <v>204</v>
      </c>
      <c r="U52">
        <v>2</v>
      </c>
      <c r="V52" s="16">
        <v>73.25</v>
      </c>
    </row>
    <row r="53" spans="1:22" x14ac:dyDescent="0.25">
      <c r="A53" t="s">
        <v>34</v>
      </c>
      <c r="B53" s="5" t="str">
        <f t="shared" si="4"/>
        <v/>
      </c>
      <c r="C53" s="5" t="str">
        <f t="shared" si="5"/>
        <v/>
      </c>
      <c r="D53" s="5">
        <f t="shared" si="6"/>
        <v>73</v>
      </c>
      <c r="E53" s="5">
        <f t="shared" si="3"/>
        <v>73</v>
      </c>
      <c r="I53" s="15" t="s">
        <v>1224</v>
      </c>
      <c r="J53" t="s">
        <v>1161</v>
      </c>
      <c r="K53">
        <v>1</v>
      </c>
      <c r="L53" s="16">
        <v>124</v>
      </c>
      <c r="N53" s="15" t="s">
        <v>1087</v>
      </c>
      <c r="O53" t="s">
        <v>90</v>
      </c>
      <c r="P53">
        <v>1</v>
      </c>
      <c r="Q53" s="16">
        <v>123.3</v>
      </c>
      <c r="S53" s="15" t="s">
        <v>1225</v>
      </c>
      <c r="T53" t="s">
        <v>216</v>
      </c>
      <c r="U53">
        <v>8</v>
      </c>
      <c r="V53" s="16">
        <v>136</v>
      </c>
    </row>
    <row r="54" spans="1:22" x14ac:dyDescent="0.25">
      <c r="A54" t="s">
        <v>38</v>
      </c>
      <c r="B54" s="5">
        <f t="shared" si="4"/>
        <v>95.8</v>
      </c>
      <c r="C54" s="5">
        <f t="shared" si="5"/>
        <v>87.5</v>
      </c>
      <c r="D54" s="5">
        <f t="shared" si="6"/>
        <v>91</v>
      </c>
      <c r="E54" s="5">
        <f t="shared" si="3"/>
        <v>91</v>
      </c>
      <c r="I54" s="15" t="s">
        <v>1224</v>
      </c>
      <c r="J54" t="s">
        <v>216</v>
      </c>
      <c r="K54">
        <v>16</v>
      </c>
      <c r="L54" s="16">
        <v>129.4</v>
      </c>
      <c r="N54" s="15" t="s">
        <v>1087</v>
      </c>
      <c r="O54" t="s">
        <v>204</v>
      </c>
      <c r="P54">
        <v>9</v>
      </c>
      <c r="Q54" s="16">
        <v>97.5</v>
      </c>
      <c r="S54" s="15" t="s">
        <v>1225</v>
      </c>
      <c r="T54" t="s">
        <v>238</v>
      </c>
      <c r="U54">
        <v>2</v>
      </c>
      <c r="V54" s="16">
        <v>96.5</v>
      </c>
    </row>
    <row r="55" spans="1:22" x14ac:dyDescent="0.25">
      <c r="A55" t="s">
        <v>50</v>
      </c>
      <c r="B55" s="5" t="str">
        <f t="shared" si="4"/>
        <v/>
      </c>
      <c r="C55" s="5">
        <f t="shared" si="5"/>
        <v>131.9</v>
      </c>
      <c r="D55" s="5" t="str">
        <f t="shared" si="6"/>
        <v/>
      </c>
      <c r="E55" s="5">
        <f t="shared" si="3"/>
        <v>131.9</v>
      </c>
      <c r="I55" s="15" t="s">
        <v>1224</v>
      </c>
      <c r="J55" t="s">
        <v>238</v>
      </c>
      <c r="K55">
        <v>3</v>
      </c>
      <c r="L55" s="16">
        <v>74.8</v>
      </c>
      <c r="N55" s="15" t="s">
        <v>1087</v>
      </c>
      <c r="O55" t="s">
        <v>216</v>
      </c>
      <c r="P55">
        <v>11</v>
      </c>
      <c r="Q55" s="16">
        <v>101</v>
      </c>
      <c r="S55" s="15" t="s">
        <v>1225</v>
      </c>
      <c r="T55" t="s">
        <v>16</v>
      </c>
      <c r="U55">
        <v>80</v>
      </c>
      <c r="V55" s="16">
        <v>78.75</v>
      </c>
    </row>
    <row r="56" spans="1:22" x14ac:dyDescent="0.25">
      <c r="A56" t="s">
        <v>52</v>
      </c>
      <c r="B56" s="5">
        <f t="shared" si="4"/>
        <v>82.75</v>
      </c>
      <c r="C56" s="5">
        <f t="shared" si="5"/>
        <v>89</v>
      </c>
      <c r="D56" s="5" t="str">
        <f t="shared" si="6"/>
        <v/>
      </c>
      <c r="E56" s="5">
        <f t="shared" si="3"/>
        <v>85.875</v>
      </c>
      <c r="I56" s="15" t="s">
        <v>1224</v>
      </c>
      <c r="J56" t="s">
        <v>16</v>
      </c>
      <c r="K56">
        <v>60</v>
      </c>
      <c r="L56" s="16">
        <v>82</v>
      </c>
      <c r="N56" s="15" t="s">
        <v>1087</v>
      </c>
      <c r="O56" t="s">
        <v>238</v>
      </c>
      <c r="P56">
        <v>4</v>
      </c>
      <c r="Q56" s="16">
        <v>98</v>
      </c>
      <c r="S56" s="15" t="s">
        <v>1225</v>
      </c>
      <c r="T56" t="s">
        <v>30</v>
      </c>
      <c r="U56">
        <v>22</v>
      </c>
      <c r="V56" s="16">
        <v>85.5</v>
      </c>
    </row>
    <row r="57" spans="1:22" x14ac:dyDescent="0.25">
      <c r="A57" t="s">
        <v>54</v>
      </c>
      <c r="B57" s="5">
        <f t="shared" si="4"/>
        <v>103.5</v>
      </c>
      <c r="C57" s="5">
        <f t="shared" si="5"/>
        <v>105.25</v>
      </c>
      <c r="D57" s="5">
        <f t="shared" si="6"/>
        <v>97</v>
      </c>
      <c r="E57" s="5">
        <f t="shared" si="3"/>
        <v>103.5</v>
      </c>
      <c r="I57" s="15" t="s">
        <v>1224</v>
      </c>
      <c r="J57" t="s">
        <v>30</v>
      </c>
      <c r="K57">
        <v>2</v>
      </c>
      <c r="L57" s="16">
        <v>106.65</v>
      </c>
      <c r="N57" s="15" t="s">
        <v>1087</v>
      </c>
      <c r="O57" t="s">
        <v>16</v>
      </c>
      <c r="P57">
        <v>58</v>
      </c>
      <c r="Q57" s="16">
        <v>79</v>
      </c>
      <c r="S57" s="15" t="s">
        <v>1225</v>
      </c>
      <c r="T57" t="s">
        <v>32</v>
      </c>
      <c r="U57">
        <v>16</v>
      </c>
      <c r="V57" s="16">
        <v>92.75</v>
      </c>
    </row>
    <row r="58" spans="1:22" x14ac:dyDescent="0.25">
      <c r="A58" t="s">
        <v>66</v>
      </c>
      <c r="B58" s="5">
        <f t="shared" si="4"/>
        <v>106.75</v>
      </c>
      <c r="C58" s="5">
        <f t="shared" si="5"/>
        <v>124.65</v>
      </c>
      <c r="D58" s="5">
        <f t="shared" si="6"/>
        <v>98.3</v>
      </c>
      <c r="E58" s="5">
        <f t="shared" si="3"/>
        <v>106.75</v>
      </c>
      <c r="I58" s="15" t="s">
        <v>1224</v>
      </c>
      <c r="J58" t="s">
        <v>56</v>
      </c>
      <c r="K58">
        <v>9</v>
      </c>
      <c r="L58" s="16">
        <v>118</v>
      </c>
      <c r="N58" s="15" t="s">
        <v>1087</v>
      </c>
      <c r="O58" t="s">
        <v>30</v>
      </c>
      <c r="P58">
        <v>14</v>
      </c>
      <c r="Q58" s="16">
        <v>91.25</v>
      </c>
      <c r="S58" s="15" t="s">
        <v>1225</v>
      </c>
      <c r="T58" t="s">
        <v>56</v>
      </c>
      <c r="U58">
        <v>23</v>
      </c>
      <c r="V58" s="16">
        <v>101</v>
      </c>
    </row>
    <row r="59" spans="1:22" x14ac:dyDescent="0.25">
      <c r="A59" t="s">
        <v>78</v>
      </c>
      <c r="B59" s="5">
        <f t="shared" si="4"/>
        <v>96</v>
      </c>
      <c r="C59" s="5">
        <f t="shared" si="5"/>
        <v>114</v>
      </c>
      <c r="D59" s="5">
        <f t="shared" si="6"/>
        <v>107.25</v>
      </c>
      <c r="E59" s="5">
        <f t="shared" si="3"/>
        <v>107.25</v>
      </c>
      <c r="I59" s="15" t="s">
        <v>1224</v>
      </c>
      <c r="J59" t="s">
        <v>58</v>
      </c>
      <c r="K59">
        <v>91</v>
      </c>
      <c r="L59" s="16">
        <v>87</v>
      </c>
      <c r="N59" s="15" t="s">
        <v>1087</v>
      </c>
      <c r="O59" t="s">
        <v>56</v>
      </c>
      <c r="P59">
        <v>10</v>
      </c>
      <c r="Q59" s="16">
        <v>110.75</v>
      </c>
      <c r="S59" s="15" t="s">
        <v>1225</v>
      </c>
      <c r="T59" t="s">
        <v>58</v>
      </c>
      <c r="U59">
        <v>80</v>
      </c>
      <c r="V59" s="16">
        <v>81</v>
      </c>
    </row>
    <row r="60" spans="1:22" x14ac:dyDescent="0.25">
      <c r="A60" t="s">
        <v>94</v>
      </c>
      <c r="B60" s="5">
        <f t="shared" si="4"/>
        <v>88</v>
      </c>
      <c r="C60" s="5">
        <f t="shared" si="5"/>
        <v>82.75</v>
      </c>
      <c r="D60" s="5">
        <f t="shared" si="6"/>
        <v>87</v>
      </c>
      <c r="E60" s="5">
        <f t="shared" si="3"/>
        <v>87</v>
      </c>
      <c r="I60" s="15" t="s">
        <v>1224</v>
      </c>
      <c r="J60" t="s">
        <v>80</v>
      </c>
      <c r="K60">
        <v>9</v>
      </c>
      <c r="L60" s="16">
        <v>134.5</v>
      </c>
      <c r="N60" s="15" t="s">
        <v>1087</v>
      </c>
      <c r="O60" t="s">
        <v>58</v>
      </c>
      <c r="P60">
        <v>71</v>
      </c>
      <c r="Q60" s="16">
        <v>83</v>
      </c>
      <c r="S60" s="15" t="s">
        <v>1225</v>
      </c>
      <c r="T60" t="s">
        <v>80</v>
      </c>
      <c r="U60">
        <v>16</v>
      </c>
      <c r="V60" s="16">
        <v>100.75</v>
      </c>
    </row>
    <row r="61" spans="1:22" x14ac:dyDescent="0.25">
      <c r="A61" t="s">
        <v>105</v>
      </c>
      <c r="B61" s="5" t="str">
        <f t="shared" si="4"/>
        <v/>
      </c>
      <c r="C61" s="5" t="str">
        <f t="shared" si="5"/>
        <v/>
      </c>
      <c r="D61" s="5">
        <f t="shared" si="6"/>
        <v>78.25</v>
      </c>
      <c r="E61" s="5">
        <f t="shared" si="3"/>
        <v>78.25</v>
      </c>
      <c r="I61" s="15" t="s">
        <v>1224</v>
      </c>
      <c r="J61" t="s">
        <v>127</v>
      </c>
      <c r="K61">
        <v>14</v>
      </c>
      <c r="L61" s="16">
        <v>99</v>
      </c>
      <c r="N61" s="15" t="s">
        <v>1087</v>
      </c>
      <c r="O61" t="s">
        <v>80</v>
      </c>
      <c r="P61">
        <v>9</v>
      </c>
      <c r="Q61" s="16">
        <v>108</v>
      </c>
      <c r="S61" s="15" t="s">
        <v>1225</v>
      </c>
      <c r="T61" t="s">
        <v>101</v>
      </c>
      <c r="U61">
        <v>2</v>
      </c>
      <c r="V61" s="16">
        <v>93.5</v>
      </c>
    </row>
    <row r="62" spans="1:22" x14ac:dyDescent="0.25">
      <c r="A62" t="s">
        <v>107</v>
      </c>
      <c r="B62" s="5">
        <f t="shared" si="4"/>
        <v>89.55</v>
      </c>
      <c r="C62" s="5" t="str">
        <f t="shared" si="5"/>
        <v/>
      </c>
      <c r="D62" s="5" t="str">
        <f t="shared" si="6"/>
        <v/>
      </c>
      <c r="E62" s="5">
        <f t="shared" si="3"/>
        <v>89.55</v>
      </c>
      <c r="I62" s="15" t="s">
        <v>1224</v>
      </c>
      <c r="J62" t="s">
        <v>191</v>
      </c>
      <c r="K62">
        <v>22</v>
      </c>
      <c r="L62" s="16">
        <v>108</v>
      </c>
      <c r="N62" s="15" t="s">
        <v>1087</v>
      </c>
      <c r="O62" t="s">
        <v>127</v>
      </c>
      <c r="P62">
        <v>19</v>
      </c>
      <c r="Q62" s="16">
        <v>82</v>
      </c>
      <c r="S62" s="15" t="s">
        <v>1225</v>
      </c>
      <c r="T62" t="s">
        <v>127</v>
      </c>
      <c r="U62">
        <v>17</v>
      </c>
      <c r="V62" s="16">
        <v>89.5</v>
      </c>
    </row>
    <row r="63" spans="1:22" x14ac:dyDescent="0.25">
      <c r="A63" t="s">
        <v>103</v>
      </c>
      <c r="B63" s="5" t="str">
        <f t="shared" si="4"/>
        <v/>
      </c>
      <c r="C63" s="5" t="str">
        <f t="shared" si="5"/>
        <v/>
      </c>
      <c r="D63" s="5" t="str">
        <f t="shared" si="6"/>
        <v/>
      </c>
      <c r="E63" s="5" t="str">
        <f t="shared" si="3"/>
        <v/>
      </c>
      <c r="I63" s="15" t="s">
        <v>1224</v>
      </c>
      <c r="J63" t="s">
        <v>206</v>
      </c>
      <c r="K63">
        <v>16</v>
      </c>
      <c r="L63" s="16">
        <v>114</v>
      </c>
      <c r="N63" s="15" t="s">
        <v>1087</v>
      </c>
      <c r="O63" t="s">
        <v>191</v>
      </c>
      <c r="P63">
        <v>24</v>
      </c>
      <c r="Q63" s="16">
        <v>107.5</v>
      </c>
      <c r="S63" s="15" t="s">
        <v>1225</v>
      </c>
      <c r="T63" t="s">
        <v>141</v>
      </c>
      <c r="U63">
        <v>1</v>
      </c>
      <c r="V63" s="16">
        <v>121.5</v>
      </c>
    </row>
    <row r="64" spans="1:22" x14ac:dyDescent="0.25">
      <c r="A64" t="s">
        <v>122</v>
      </c>
      <c r="B64" s="5" t="str">
        <f t="shared" si="4"/>
        <v/>
      </c>
      <c r="C64" s="5">
        <f t="shared" si="5"/>
        <v>70</v>
      </c>
      <c r="D64" s="5" t="str">
        <f t="shared" si="6"/>
        <v/>
      </c>
      <c r="E64" s="5">
        <f t="shared" si="3"/>
        <v>70</v>
      </c>
      <c r="N64" s="15" t="s">
        <v>1087</v>
      </c>
      <c r="O64" t="s">
        <v>214</v>
      </c>
      <c r="P64">
        <v>6</v>
      </c>
      <c r="Q64" s="16">
        <v>97.75</v>
      </c>
      <c r="S64" s="15" t="s">
        <v>1225</v>
      </c>
      <c r="T64" t="s">
        <v>153</v>
      </c>
      <c r="U64">
        <v>1</v>
      </c>
      <c r="V64" s="16">
        <v>73</v>
      </c>
    </row>
    <row r="65" spans="1:22" x14ac:dyDescent="0.25">
      <c r="A65" t="s">
        <v>92</v>
      </c>
      <c r="B65" s="5" t="str">
        <f t="shared" si="4"/>
        <v/>
      </c>
      <c r="C65" s="5" t="str">
        <f t="shared" si="5"/>
        <v/>
      </c>
      <c r="D65" s="5" t="str">
        <f t="shared" si="6"/>
        <v/>
      </c>
      <c r="E65" s="5" t="str">
        <f t="shared" si="3"/>
        <v/>
      </c>
      <c r="N65" s="15" t="s">
        <v>1087</v>
      </c>
      <c r="O65" t="s">
        <v>206</v>
      </c>
      <c r="P65">
        <v>18</v>
      </c>
      <c r="Q65" s="16">
        <v>107</v>
      </c>
      <c r="S65" s="15" t="s">
        <v>1225</v>
      </c>
      <c r="T65" t="s">
        <v>191</v>
      </c>
      <c r="U65">
        <v>40</v>
      </c>
      <c r="V65" s="16">
        <v>104.125</v>
      </c>
    </row>
    <row r="66" spans="1:22" x14ac:dyDescent="0.25">
      <c r="A66" t="s">
        <v>70</v>
      </c>
      <c r="B66" s="5" t="str">
        <f t="shared" ref="B66:B97" si="7">IFERROR(VLOOKUP($A66, UN_17, 3, FALSE), "")</f>
        <v/>
      </c>
      <c r="C66" s="5" t="str">
        <f t="shared" ref="C66:C97" si="8">IFERROR(VLOOKUP($A66, UN_18, 3, FALSE), "")</f>
        <v/>
      </c>
      <c r="D66" s="5" t="str">
        <f t="shared" ref="D66:D97" si="9">IFERROR(VLOOKUP($A66, UN_19, 3, FALSE), "")</f>
        <v/>
      </c>
      <c r="E66" s="5" t="str">
        <f t="shared" si="3"/>
        <v/>
      </c>
      <c r="S66" s="15" t="s">
        <v>1225</v>
      </c>
      <c r="T66" t="s">
        <v>214</v>
      </c>
      <c r="U66">
        <v>6</v>
      </c>
      <c r="V66" s="16">
        <v>89.5</v>
      </c>
    </row>
    <row r="67" spans="1:22" x14ac:dyDescent="0.25">
      <c r="A67" t="s">
        <v>124</v>
      </c>
      <c r="B67" s="5">
        <f t="shared" si="7"/>
        <v>89.8</v>
      </c>
      <c r="C67" s="5">
        <f t="shared" si="8"/>
        <v>79</v>
      </c>
      <c r="D67" s="5">
        <f t="shared" si="9"/>
        <v>85</v>
      </c>
      <c r="E67" s="5">
        <f t="shared" ref="E67:E123" si="10">IFERROR(MEDIAN(B67:D67), "")</f>
        <v>85</v>
      </c>
      <c r="S67" s="15" t="s">
        <v>1225</v>
      </c>
      <c r="T67" t="s">
        <v>206</v>
      </c>
      <c r="U67">
        <v>37</v>
      </c>
      <c r="V67" s="16">
        <v>107</v>
      </c>
    </row>
    <row r="68" spans="1:22" x14ac:dyDescent="0.25">
      <c r="A68" t="s">
        <v>135</v>
      </c>
      <c r="B68" s="5">
        <f t="shared" si="7"/>
        <v>113.5</v>
      </c>
      <c r="C68" s="5">
        <f t="shared" si="8"/>
        <v>107.5</v>
      </c>
      <c r="D68" s="5">
        <f t="shared" si="9"/>
        <v>103.5</v>
      </c>
      <c r="E68" s="5">
        <f t="shared" si="10"/>
        <v>107.5</v>
      </c>
    </row>
    <row r="69" spans="1:22" x14ac:dyDescent="0.25">
      <c r="A69" t="s">
        <v>129</v>
      </c>
      <c r="B69" s="5" t="str">
        <f t="shared" si="7"/>
        <v/>
      </c>
      <c r="C69" s="5" t="str">
        <f t="shared" si="8"/>
        <v/>
      </c>
      <c r="D69" s="5" t="str">
        <f t="shared" si="9"/>
        <v/>
      </c>
      <c r="E69" s="5" t="str">
        <f t="shared" si="10"/>
        <v/>
      </c>
    </row>
    <row r="70" spans="1:22" x14ac:dyDescent="0.25">
      <c r="A70" t="s">
        <v>161</v>
      </c>
      <c r="B70" s="5" t="str">
        <f t="shared" si="7"/>
        <v/>
      </c>
      <c r="C70" s="5" t="str">
        <f t="shared" si="8"/>
        <v/>
      </c>
      <c r="D70" s="5">
        <f t="shared" si="9"/>
        <v>80.5</v>
      </c>
      <c r="E70" s="5">
        <f t="shared" si="10"/>
        <v>80.5</v>
      </c>
    </row>
    <row r="71" spans="1:22" x14ac:dyDescent="0.25">
      <c r="A71" t="s">
        <v>189</v>
      </c>
      <c r="B71" s="5" t="str">
        <f t="shared" si="7"/>
        <v/>
      </c>
      <c r="C71" s="5">
        <f t="shared" si="8"/>
        <v>173.5</v>
      </c>
      <c r="D71" s="5" t="str">
        <f t="shared" si="9"/>
        <v/>
      </c>
      <c r="E71" s="5">
        <f t="shared" si="10"/>
        <v>173.5</v>
      </c>
    </row>
    <row r="72" spans="1:22" x14ac:dyDescent="0.25">
      <c r="A72" t="s">
        <v>197</v>
      </c>
      <c r="B72" s="5">
        <f t="shared" si="7"/>
        <v>122.9</v>
      </c>
      <c r="C72" s="5">
        <f t="shared" si="8"/>
        <v>117.25</v>
      </c>
      <c r="D72" s="5">
        <f t="shared" si="9"/>
        <v>106</v>
      </c>
      <c r="E72" s="5">
        <f t="shared" si="10"/>
        <v>117.25</v>
      </c>
    </row>
    <row r="73" spans="1:22" x14ac:dyDescent="0.25">
      <c r="A73" t="s">
        <v>90</v>
      </c>
      <c r="B73" s="5">
        <f t="shared" si="7"/>
        <v>135.80000000000001</v>
      </c>
      <c r="C73" s="5">
        <f t="shared" si="8"/>
        <v>123.3</v>
      </c>
      <c r="D73" s="5">
        <f t="shared" si="9"/>
        <v>117</v>
      </c>
      <c r="E73" s="5">
        <f t="shared" si="10"/>
        <v>123.3</v>
      </c>
    </row>
    <row r="74" spans="1:22" x14ac:dyDescent="0.25">
      <c r="A74" t="s">
        <v>204</v>
      </c>
      <c r="B74" s="5">
        <f t="shared" si="7"/>
        <v>107.25</v>
      </c>
      <c r="C74" s="5">
        <f t="shared" si="8"/>
        <v>97.5</v>
      </c>
      <c r="D74" s="5">
        <f t="shared" si="9"/>
        <v>73.25</v>
      </c>
      <c r="E74" s="5">
        <f t="shared" si="10"/>
        <v>97.5</v>
      </c>
    </row>
    <row r="75" spans="1:22" x14ac:dyDescent="0.25">
      <c r="A75" t="s">
        <v>216</v>
      </c>
      <c r="B75" s="5">
        <f t="shared" si="7"/>
        <v>129.4</v>
      </c>
      <c r="C75" s="5">
        <f t="shared" si="8"/>
        <v>101</v>
      </c>
      <c r="D75" s="5">
        <f t="shared" si="9"/>
        <v>136</v>
      </c>
      <c r="E75" s="5">
        <f t="shared" si="10"/>
        <v>129.4</v>
      </c>
    </row>
    <row r="76" spans="1:22" x14ac:dyDescent="0.25">
      <c r="A76" t="s">
        <v>238</v>
      </c>
      <c r="B76" s="5">
        <f t="shared" si="7"/>
        <v>74.8</v>
      </c>
      <c r="C76" s="5">
        <f t="shared" si="8"/>
        <v>98</v>
      </c>
      <c r="D76" s="5">
        <f t="shared" si="9"/>
        <v>96.5</v>
      </c>
      <c r="E76" s="5">
        <f t="shared" si="10"/>
        <v>96.5</v>
      </c>
    </row>
    <row r="77" spans="1:22" x14ac:dyDescent="0.25">
      <c r="A77" t="s">
        <v>16</v>
      </c>
      <c r="B77" s="5">
        <f t="shared" si="7"/>
        <v>82</v>
      </c>
      <c r="C77" s="5">
        <f t="shared" si="8"/>
        <v>79</v>
      </c>
      <c r="D77" s="5">
        <f t="shared" si="9"/>
        <v>78.75</v>
      </c>
      <c r="E77" s="5">
        <f t="shared" si="10"/>
        <v>79</v>
      </c>
    </row>
    <row r="78" spans="1:22" x14ac:dyDescent="0.25">
      <c r="A78" t="s">
        <v>30</v>
      </c>
      <c r="B78" s="5">
        <f t="shared" si="7"/>
        <v>106.65</v>
      </c>
      <c r="C78" s="5">
        <f t="shared" si="8"/>
        <v>91.25</v>
      </c>
      <c r="D78" s="5">
        <f t="shared" si="9"/>
        <v>85.5</v>
      </c>
      <c r="E78" s="5">
        <f t="shared" si="10"/>
        <v>91.25</v>
      </c>
    </row>
    <row r="79" spans="1:22" x14ac:dyDescent="0.25">
      <c r="A79" t="s">
        <v>32</v>
      </c>
      <c r="B79" s="5" t="str">
        <f t="shared" si="7"/>
        <v/>
      </c>
      <c r="C79" s="5" t="str">
        <f t="shared" si="8"/>
        <v/>
      </c>
      <c r="D79" s="5">
        <f t="shared" si="9"/>
        <v>92.75</v>
      </c>
      <c r="E79" s="5">
        <f t="shared" si="10"/>
        <v>92.75</v>
      </c>
    </row>
    <row r="80" spans="1:22" x14ac:dyDescent="0.25">
      <c r="A80" t="s">
        <v>56</v>
      </c>
      <c r="B80" s="5">
        <f t="shared" si="7"/>
        <v>118</v>
      </c>
      <c r="C80" s="5">
        <f t="shared" si="8"/>
        <v>110.75</v>
      </c>
      <c r="D80" s="5">
        <f t="shared" si="9"/>
        <v>101</v>
      </c>
      <c r="E80" s="5">
        <f t="shared" si="10"/>
        <v>110.75</v>
      </c>
    </row>
    <row r="81" spans="1:5" x14ac:dyDescent="0.25">
      <c r="A81" t="s">
        <v>58</v>
      </c>
      <c r="B81" s="5">
        <f t="shared" si="7"/>
        <v>87</v>
      </c>
      <c r="C81" s="5">
        <f t="shared" si="8"/>
        <v>83</v>
      </c>
      <c r="D81" s="5">
        <f t="shared" si="9"/>
        <v>81</v>
      </c>
      <c r="E81" s="5">
        <f t="shared" si="10"/>
        <v>83</v>
      </c>
    </row>
    <row r="82" spans="1:5" x14ac:dyDescent="0.25">
      <c r="A82" t="s">
        <v>80</v>
      </c>
      <c r="B82" s="5">
        <f t="shared" si="7"/>
        <v>134.5</v>
      </c>
      <c r="C82" s="5">
        <f t="shared" si="8"/>
        <v>108</v>
      </c>
      <c r="D82" s="5">
        <f t="shared" si="9"/>
        <v>100.75</v>
      </c>
      <c r="E82" s="5">
        <f t="shared" si="10"/>
        <v>108</v>
      </c>
    </row>
    <row r="83" spans="1:5" x14ac:dyDescent="0.25">
      <c r="A83" t="s">
        <v>101</v>
      </c>
      <c r="B83" s="5" t="str">
        <f t="shared" si="7"/>
        <v/>
      </c>
      <c r="C83" s="5" t="str">
        <f t="shared" si="8"/>
        <v/>
      </c>
      <c r="D83" s="5">
        <f t="shared" si="9"/>
        <v>93.5</v>
      </c>
      <c r="E83" s="5">
        <f t="shared" si="10"/>
        <v>93.5</v>
      </c>
    </row>
    <row r="84" spans="1:5" x14ac:dyDescent="0.25">
      <c r="A84" t="s">
        <v>127</v>
      </c>
      <c r="B84" s="5">
        <f t="shared" si="7"/>
        <v>99</v>
      </c>
      <c r="C84" s="5">
        <f t="shared" si="8"/>
        <v>82</v>
      </c>
      <c r="D84" s="5">
        <f t="shared" si="9"/>
        <v>89.5</v>
      </c>
      <c r="E84" s="5">
        <f t="shared" si="10"/>
        <v>89.5</v>
      </c>
    </row>
    <row r="85" spans="1:5" x14ac:dyDescent="0.25">
      <c r="A85" t="s">
        <v>141</v>
      </c>
      <c r="B85" s="5" t="str">
        <f t="shared" si="7"/>
        <v/>
      </c>
      <c r="C85" s="5" t="str">
        <f t="shared" si="8"/>
        <v/>
      </c>
      <c r="D85" s="5">
        <f t="shared" si="9"/>
        <v>121.5</v>
      </c>
      <c r="E85" s="5">
        <f t="shared" si="10"/>
        <v>121.5</v>
      </c>
    </row>
    <row r="86" spans="1:5" x14ac:dyDescent="0.25">
      <c r="A86" t="s">
        <v>153</v>
      </c>
      <c r="B86" s="5" t="str">
        <f t="shared" si="7"/>
        <v/>
      </c>
      <c r="C86" s="5" t="str">
        <f t="shared" si="8"/>
        <v/>
      </c>
      <c r="D86" s="5">
        <f t="shared" si="9"/>
        <v>73</v>
      </c>
      <c r="E86" s="5">
        <f t="shared" si="10"/>
        <v>73</v>
      </c>
    </row>
    <row r="87" spans="1:5" x14ac:dyDescent="0.25">
      <c r="A87" t="s">
        <v>191</v>
      </c>
      <c r="B87" s="5">
        <f t="shared" si="7"/>
        <v>108</v>
      </c>
      <c r="C87" s="5">
        <f t="shared" si="8"/>
        <v>107.5</v>
      </c>
      <c r="D87" s="5">
        <f t="shared" si="9"/>
        <v>104.125</v>
      </c>
      <c r="E87" s="5">
        <f t="shared" si="10"/>
        <v>107.5</v>
      </c>
    </row>
    <row r="88" spans="1:5" x14ac:dyDescent="0.25">
      <c r="A88" t="s">
        <v>214</v>
      </c>
      <c r="B88" s="5" t="str">
        <f t="shared" si="7"/>
        <v/>
      </c>
      <c r="C88" s="5">
        <f t="shared" si="8"/>
        <v>97.75</v>
      </c>
      <c r="D88" s="5">
        <f t="shared" si="9"/>
        <v>89.5</v>
      </c>
      <c r="E88" s="5">
        <f t="shared" si="10"/>
        <v>93.625</v>
      </c>
    </row>
    <row r="89" spans="1:5" x14ac:dyDescent="0.25">
      <c r="A89" t="s">
        <v>206</v>
      </c>
      <c r="B89" s="5">
        <f t="shared" si="7"/>
        <v>114</v>
      </c>
      <c r="C89" s="5">
        <f t="shared" si="8"/>
        <v>107</v>
      </c>
      <c r="D89" s="5">
        <f t="shared" si="9"/>
        <v>107</v>
      </c>
      <c r="E89" s="5">
        <f t="shared" si="10"/>
        <v>107</v>
      </c>
    </row>
    <row r="90" spans="1:5" x14ac:dyDescent="0.25">
      <c r="A90" t="s">
        <v>9</v>
      </c>
      <c r="B90" s="5" t="str">
        <f t="shared" si="7"/>
        <v/>
      </c>
      <c r="C90" s="5" t="str">
        <f t="shared" si="8"/>
        <v/>
      </c>
      <c r="D90" s="5" t="str">
        <f t="shared" si="9"/>
        <v/>
      </c>
      <c r="E90" s="5" t="str">
        <f t="shared" si="10"/>
        <v/>
      </c>
    </row>
    <row r="91" spans="1:5" x14ac:dyDescent="0.25">
      <c r="A91" t="s">
        <v>15</v>
      </c>
      <c r="B91" s="5" t="str">
        <f t="shared" si="7"/>
        <v/>
      </c>
      <c r="C91" s="5" t="str">
        <f t="shared" si="8"/>
        <v/>
      </c>
      <c r="D91" s="5" t="str">
        <f t="shared" si="9"/>
        <v/>
      </c>
      <c r="E91" s="5" t="str">
        <f t="shared" si="10"/>
        <v/>
      </c>
    </row>
    <row r="92" spans="1:5" x14ac:dyDescent="0.25">
      <c r="A92" t="s">
        <v>36</v>
      </c>
      <c r="B92" s="5" t="str">
        <f t="shared" si="7"/>
        <v/>
      </c>
      <c r="C92" s="5" t="str">
        <f t="shared" si="8"/>
        <v/>
      </c>
      <c r="D92" s="5" t="str">
        <f t="shared" si="9"/>
        <v/>
      </c>
      <c r="E92" s="5" t="str">
        <f t="shared" si="10"/>
        <v/>
      </c>
    </row>
    <row r="93" spans="1:5" x14ac:dyDescent="0.25">
      <c r="A93" t="s">
        <v>29</v>
      </c>
      <c r="B93" s="5" t="str">
        <f t="shared" si="7"/>
        <v/>
      </c>
      <c r="C93" s="5" t="str">
        <f t="shared" si="8"/>
        <v/>
      </c>
      <c r="D93" s="5" t="str">
        <f t="shared" si="9"/>
        <v/>
      </c>
      <c r="E93" s="5" t="str">
        <f t="shared" si="10"/>
        <v/>
      </c>
    </row>
    <row r="94" spans="1:5" x14ac:dyDescent="0.25">
      <c r="A94" t="s">
        <v>40</v>
      </c>
      <c r="B94" s="5" t="str">
        <f t="shared" si="7"/>
        <v/>
      </c>
      <c r="C94" s="5" t="str">
        <f t="shared" si="8"/>
        <v/>
      </c>
      <c r="D94" s="5" t="str">
        <f t="shared" si="9"/>
        <v/>
      </c>
      <c r="E94" s="5" t="str">
        <f t="shared" si="10"/>
        <v/>
      </c>
    </row>
    <row r="95" spans="1:5" x14ac:dyDescent="0.25">
      <c r="A95" t="s">
        <v>22</v>
      </c>
      <c r="B95" s="5" t="str">
        <f t="shared" si="7"/>
        <v/>
      </c>
      <c r="C95" s="5" t="str">
        <f t="shared" si="8"/>
        <v/>
      </c>
      <c r="D95" s="5" t="str">
        <f t="shared" si="9"/>
        <v/>
      </c>
      <c r="E95" s="5" t="str">
        <f t="shared" si="10"/>
        <v/>
      </c>
    </row>
    <row r="96" spans="1:5" x14ac:dyDescent="0.25">
      <c r="A96" t="s">
        <v>25</v>
      </c>
      <c r="B96" s="5" t="str">
        <f t="shared" si="7"/>
        <v/>
      </c>
      <c r="C96" s="5" t="str">
        <f t="shared" si="8"/>
        <v/>
      </c>
      <c r="D96" s="5" t="str">
        <f t="shared" si="9"/>
        <v/>
      </c>
      <c r="E96" s="5" t="str">
        <f t="shared" si="10"/>
        <v/>
      </c>
    </row>
    <row r="97" spans="1:5" x14ac:dyDescent="0.25">
      <c r="A97" t="s">
        <v>43</v>
      </c>
      <c r="B97" s="5" t="str">
        <f t="shared" si="7"/>
        <v/>
      </c>
      <c r="C97" s="5" t="str">
        <f t="shared" si="8"/>
        <v/>
      </c>
      <c r="D97" s="5" t="str">
        <f t="shared" si="9"/>
        <v/>
      </c>
      <c r="E97" s="5" t="str">
        <f t="shared" si="10"/>
        <v/>
      </c>
    </row>
    <row r="98" spans="1:5" x14ac:dyDescent="0.25">
      <c r="A98" t="s">
        <v>60</v>
      </c>
      <c r="B98" s="5" t="str">
        <f t="shared" ref="B98:B123" si="11">IFERROR(VLOOKUP($A98, UN_17, 3, FALSE), "")</f>
        <v/>
      </c>
      <c r="C98" s="5" t="str">
        <f t="shared" ref="C98:C123" si="12">IFERROR(VLOOKUP($A98, UN_18, 3, FALSE), "")</f>
        <v/>
      </c>
      <c r="D98" s="5" t="str">
        <f t="shared" ref="D98:D123" si="13">IFERROR(VLOOKUP($A98, UN_19, 3, FALSE), "")</f>
        <v/>
      </c>
      <c r="E98" s="5" t="str">
        <f t="shared" si="10"/>
        <v/>
      </c>
    </row>
    <row r="99" spans="1:5" x14ac:dyDescent="0.25">
      <c r="A99" t="s">
        <v>62</v>
      </c>
      <c r="B99" s="5" t="str">
        <f t="shared" si="11"/>
        <v/>
      </c>
      <c r="C99" s="5" t="str">
        <f t="shared" si="12"/>
        <v/>
      </c>
      <c r="D99" s="5" t="str">
        <f t="shared" si="13"/>
        <v/>
      </c>
      <c r="E99" s="5" t="str">
        <f t="shared" si="10"/>
        <v/>
      </c>
    </row>
    <row r="100" spans="1:5" x14ac:dyDescent="0.25">
      <c r="A100" t="s">
        <v>64</v>
      </c>
      <c r="B100" s="5" t="str">
        <f t="shared" si="11"/>
        <v/>
      </c>
      <c r="C100" s="5" t="str">
        <f t="shared" si="12"/>
        <v/>
      </c>
      <c r="D100" s="5" t="str">
        <f t="shared" si="13"/>
        <v/>
      </c>
      <c r="E100" s="5" t="str">
        <f t="shared" si="10"/>
        <v/>
      </c>
    </row>
    <row r="101" spans="1:5" x14ac:dyDescent="0.25">
      <c r="A101" t="s">
        <v>68</v>
      </c>
      <c r="B101" s="5" t="str">
        <f t="shared" si="11"/>
        <v/>
      </c>
      <c r="C101" s="5" t="str">
        <f t="shared" si="12"/>
        <v/>
      </c>
      <c r="D101" s="5" t="str">
        <f t="shared" si="13"/>
        <v/>
      </c>
      <c r="E101" s="5" t="str">
        <f t="shared" si="10"/>
        <v/>
      </c>
    </row>
    <row r="102" spans="1:5" x14ac:dyDescent="0.25">
      <c r="A102" t="s">
        <v>96</v>
      </c>
      <c r="B102" s="5" t="str">
        <f t="shared" si="11"/>
        <v/>
      </c>
      <c r="C102" s="5" t="str">
        <f t="shared" si="12"/>
        <v/>
      </c>
      <c r="D102" s="5" t="str">
        <f t="shared" si="13"/>
        <v/>
      </c>
      <c r="E102" s="5" t="str">
        <f t="shared" si="10"/>
        <v/>
      </c>
    </row>
    <row r="103" spans="1:5" x14ac:dyDescent="0.25">
      <c r="A103" t="s">
        <v>109</v>
      </c>
      <c r="B103" s="5" t="str">
        <f t="shared" si="11"/>
        <v/>
      </c>
      <c r="C103" s="5" t="str">
        <f t="shared" si="12"/>
        <v/>
      </c>
      <c r="D103" s="5" t="str">
        <f t="shared" si="13"/>
        <v/>
      </c>
      <c r="E103" s="5" t="str">
        <f t="shared" si="10"/>
        <v/>
      </c>
    </row>
    <row r="104" spans="1:5" x14ac:dyDescent="0.25">
      <c r="A104" t="s">
        <v>111</v>
      </c>
      <c r="B104" s="5" t="str">
        <f t="shared" si="11"/>
        <v/>
      </c>
      <c r="C104" s="5" t="str">
        <f t="shared" si="12"/>
        <v/>
      </c>
      <c r="D104" s="5" t="str">
        <f t="shared" si="13"/>
        <v/>
      </c>
      <c r="E104" s="5" t="str">
        <f t="shared" si="10"/>
        <v/>
      </c>
    </row>
    <row r="105" spans="1:5" x14ac:dyDescent="0.25">
      <c r="A105" t="s">
        <v>76</v>
      </c>
      <c r="B105" s="5" t="str">
        <f t="shared" si="11"/>
        <v/>
      </c>
      <c r="C105" s="5" t="str">
        <f t="shared" si="12"/>
        <v/>
      </c>
      <c r="D105" s="5" t="str">
        <f t="shared" si="13"/>
        <v/>
      </c>
      <c r="E105" s="5" t="str">
        <f t="shared" si="10"/>
        <v/>
      </c>
    </row>
    <row r="106" spans="1:5" x14ac:dyDescent="0.25">
      <c r="A106" t="s">
        <v>117</v>
      </c>
      <c r="B106" s="5" t="str">
        <f t="shared" si="11"/>
        <v/>
      </c>
      <c r="C106" s="5" t="str">
        <f t="shared" si="12"/>
        <v/>
      </c>
      <c r="D106" s="5" t="str">
        <f t="shared" si="13"/>
        <v/>
      </c>
      <c r="E106" s="5" t="str">
        <f t="shared" si="10"/>
        <v/>
      </c>
    </row>
    <row r="107" spans="1:5" x14ac:dyDescent="0.25">
      <c r="A107" t="s">
        <v>118</v>
      </c>
      <c r="B107" s="5" t="str">
        <f t="shared" si="11"/>
        <v/>
      </c>
      <c r="C107" s="5" t="str">
        <f t="shared" si="12"/>
        <v/>
      </c>
      <c r="D107" s="5" t="str">
        <f t="shared" si="13"/>
        <v/>
      </c>
      <c r="E107" s="5" t="str">
        <f t="shared" si="10"/>
        <v/>
      </c>
    </row>
    <row r="108" spans="1:5" x14ac:dyDescent="0.25">
      <c r="A108" t="s">
        <v>120</v>
      </c>
      <c r="B108" s="5" t="str">
        <f t="shared" si="11"/>
        <v/>
      </c>
      <c r="C108" s="5" t="str">
        <f t="shared" si="12"/>
        <v/>
      </c>
      <c r="D108" s="5" t="str">
        <f t="shared" si="13"/>
        <v/>
      </c>
      <c r="E108" s="5" t="str">
        <f t="shared" si="10"/>
        <v/>
      </c>
    </row>
    <row r="109" spans="1:5" x14ac:dyDescent="0.25">
      <c r="A109" t="s">
        <v>97</v>
      </c>
      <c r="B109" s="5" t="str">
        <f t="shared" si="11"/>
        <v/>
      </c>
      <c r="C109" s="5" t="str">
        <f t="shared" si="12"/>
        <v/>
      </c>
      <c r="D109" s="5" t="str">
        <f t="shared" si="13"/>
        <v/>
      </c>
      <c r="E109" s="5" t="str">
        <f t="shared" si="10"/>
        <v/>
      </c>
    </row>
    <row r="110" spans="1:5" x14ac:dyDescent="0.25">
      <c r="A110" t="s">
        <v>126</v>
      </c>
      <c r="B110" s="5" t="str">
        <f t="shared" si="11"/>
        <v/>
      </c>
      <c r="C110" s="5" t="str">
        <f t="shared" si="12"/>
        <v/>
      </c>
      <c r="D110" s="5" t="str">
        <f t="shared" si="13"/>
        <v/>
      </c>
      <c r="E110" s="5" t="str">
        <f t="shared" si="10"/>
        <v/>
      </c>
    </row>
    <row r="111" spans="1:5" x14ac:dyDescent="0.25">
      <c r="A111" t="s">
        <v>137</v>
      </c>
      <c r="B111" s="5" t="str">
        <f t="shared" si="11"/>
        <v/>
      </c>
      <c r="C111" s="5" t="str">
        <f t="shared" si="12"/>
        <v/>
      </c>
      <c r="D111" s="5" t="str">
        <f t="shared" si="13"/>
        <v/>
      </c>
      <c r="E111" s="5" t="str">
        <f t="shared" si="10"/>
        <v/>
      </c>
    </row>
    <row r="112" spans="1:5" x14ac:dyDescent="0.25">
      <c r="A112" t="s">
        <v>159</v>
      </c>
      <c r="B112" s="5" t="str">
        <f t="shared" si="11"/>
        <v/>
      </c>
      <c r="C112" s="5" t="str">
        <f t="shared" si="12"/>
        <v/>
      </c>
      <c r="D112" s="5" t="str">
        <f t="shared" si="13"/>
        <v/>
      </c>
      <c r="E112" s="5" t="str">
        <f t="shared" si="10"/>
        <v/>
      </c>
    </row>
    <row r="113" spans="1:5" x14ac:dyDescent="0.25">
      <c r="A113" t="s">
        <v>72</v>
      </c>
      <c r="B113" s="5" t="str">
        <f t="shared" si="11"/>
        <v/>
      </c>
      <c r="C113" s="5" t="str">
        <f t="shared" si="12"/>
        <v/>
      </c>
      <c r="D113" s="5" t="str">
        <f t="shared" si="13"/>
        <v/>
      </c>
      <c r="E113" s="5" t="str">
        <f t="shared" si="10"/>
        <v/>
      </c>
    </row>
    <row r="114" spans="1:5" x14ac:dyDescent="0.25">
      <c r="A114" t="s">
        <v>199</v>
      </c>
      <c r="B114" s="5" t="str">
        <f t="shared" si="11"/>
        <v/>
      </c>
      <c r="C114" s="5" t="str">
        <f t="shared" si="12"/>
        <v/>
      </c>
      <c r="D114" s="5" t="str">
        <f t="shared" si="13"/>
        <v/>
      </c>
      <c r="E114" s="5" t="str">
        <f t="shared" si="10"/>
        <v/>
      </c>
    </row>
    <row r="115" spans="1:5" x14ac:dyDescent="0.25">
      <c r="A115" t="s">
        <v>99</v>
      </c>
      <c r="B115" s="5" t="str">
        <f t="shared" si="11"/>
        <v/>
      </c>
      <c r="C115" s="5" t="str">
        <f t="shared" si="12"/>
        <v/>
      </c>
      <c r="D115" s="5" t="str">
        <f t="shared" si="13"/>
        <v/>
      </c>
      <c r="E115" s="5" t="str">
        <f t="shared" si="10"/>
        <v/>
      </c>
    </row>
    <row r="116" spans="1:5" x14ac:dyDescent="0.25">
      <c r="A116" t="s">
        <v>203</v>
      </c>
      <c r="B116" s="5" t="str">
        <f t="shared" si="11"/>
        <v/>
      </c>
      <c r="C116" s="5" t="str">
        <f t="shared" si="12"/>
        <v/>
      </c>
      <c r="D116" s="5" t="str">
        <f t="shared" si="13"/>
        <v/>
      </c>
      <c r="E116" s="5" t="str">
        <f t="shared" si="10"/>
        <v/>
      </c>
    </row>
    <row r="117" spans="1:5" x14ac:dyDescent="0.25">
      <c r="A117" t="s">
        <v>113</v>
      </c>
      <c r="B117" s="5" t="str">
        <f t="shared" si="11"/>
        <v/>
      </c>
      <c r="C117" s="5" t="str">
        <f t="shared" si="12"/>
        <v/>
      </c>
      <c r="D117" s="5" t="str">
        <f t="shared" si="13"/>
        <v/>
      </c>
      <c r="E117" s="5" t="str">
        <f t="shared" si="10"/>
        <v/>
      </c>
    </row>
    <row r="118" spans="1:5" x14ac:dyDescent="0.25">
      <c r="A118" t="s">
        <v>74</v>
      </c>
      <c r="B118" s="5" t="str">
        <f t="shared" si="11"/>
        <v/>
      </c>
      <c r="C118" s="5" t="str">
        <f t="shared" si="12"/>
        <v/>
      </c>
      <c r="D118" s="5" t="str">
        <f t="shared" si="13"/>
        <v/>
      </c>
      <c r="E118" s="5" t="str">
        <f t="shared" si="10"/>
        <v/>
      </c>
    </row>
    <row r="119" spans="1:5" x14ac:dyDescent="0.25">
      <c r="A119" t="s">
        <v>240</v>
      </c>
      <c r="B119" s="5" t="str">
        <f t="shared" si="11"/>
        <v/>
      </c>
      <c r="C119" s="5" t="str">
        <f t="shared" si="12"/>
        <v/>
      </c>
      <c r="D119" s="5" t="str">
        <f t="shared" si="13"/>
        <v/>
      </c>
      <c r="E119" s="5" t="str">
        <f t="shared" si="10"/>
        <v/>
      </c>
    </row>
    <row r="120" spans="1:5" x14ac:dyDescent="0.25">
      <c r="A120" t="s">
        <v>10</v>
      </c>
      <c r="B120" s="5" t="str">
        <f t="shared" si="11"/>
        <v/>
      </c>
      <c r="C120" s="5" t="str">
        <f t="shared" si="12"/>
        <v/>
      </c>
      <c r="D120" s="5" t="str">
        <f t="shared" si="13"/>
        <v/>
      </c>
      <c r="E120" s="5" t="str">
        <f t="shared" si="10"/>
        <v/>
      </c>
    </row>
    <row r="121" spans="1:5" x14ac:dyDescent="0.25">
      <c r="A121" t="s">
        <v>8</v>
      </c>
      <c r="B121" s="5" t="str">
        <f t="shared" si="11"/>
        <v/>
      </c>
      <c r="C121" s="5" t="str">
        <f t="shared" si="12"/>
        <v/>
      </c>
      <c r="D121" s="5" t="str">
        <f t="shared" si="13"/>
        <v/>
      </c>
      <c r="E121" s="5" t="str">
        <f t="shared" si="10"/>
        <v/>
      </c>
    </row>
    <row r="122" spans="1:5" x14ac:dyDescent="0.25">
      <c r="A122" t="s">
        <v>237</v>
      </c>
      <c r="B122" s="5" t="str">
        <f t="shared" si="11"/>
        <v/>
      </c>
      <c r="C122" s="5" t="str">
        <f t="shared" si="12"/>
        <v/>
      </c>
      <c r="D122" s="5" t="str">
        <f t="shared" si="13"/>
        <v/>
      </c>
      <c r="E122" s="5" t="str">
        <f t="shared" si="10"/>
        <v/>
      </c>
    </row>
    <row r="123" spans="1:5" x14ac:dyDescent="0.25">
      <c r="A123" t="s">
        <v>48</v>
      </c>
      <c r="B123" s="5" t="str">
        <f t="shared" si="11"/>
        <v/>
      </c>
      <c r="C123" s="5" t="str">
        <f t="shared" si="12"/>
        <v/>
      </c>
      <c r="D123" s="5" t="str">
        <f t="shared" si="13"/>
        <v/>
      </c>
      <c r="E123" s="5" t="str">
        <f t="shared" si="10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15</vt:i4>
      </vt:variant>
    </vt:vector>
  </HeadingPairs>
  <TitlesOfParts>
    <vt:vector size="25" baseType="lpstr">
      <vt:lpstr>TIMEFRAME</vt:lpstr>
      <vt:lpstr>IND_1A_1B</vt:lpstr>
      <vt:lpstr>IND_1A (SOURCE)</vt:lpstr>
      <vt:lpstr>SUMMARY (2-4)</vt:lpstr>
      <vt:lpstr>IND_2A_2B</vt:lpstr>
      <vt:lpstr>IND_3A</vt:lpstr>
      <vt:lpstr>IND_3B</vt:lpstr>
      <vt:lpstr>IND_4B_TIME</vt:lpstr>
      <vt:lpstr>IND_4C_UNITS</vt:lpstr>
      <vt:lpstr>IND_4_CERT</vt:lpstr>
      <vt:lpstr>C_17</vt:lpstr>
      <vt:lpstr>C_18</vt:lpstr>
      <vt:lpstr>C_19</vt:lpstr>
      <vt:lpstr>IND_1A</vt:lpstr>
      <vt:lpstr>IND_2</vt:lpstr>
      <vt:lpstr>IND_3A</vt:lpstr>
      <vt:lpstr>IND_3B</vt:lpstr>
      <vt:lpstr>IND_4AB</vt:lpstr>
      <vt:lpstr>IND_4C</vt:lpstr>
      <vt:lpstr>MO_17</vt:lpstr>
      <vt:lpstr>MO_18</vt:lpstr>
      <vt:lpstr>MO_19</vt:lpstr>
      <vt:lpstr>UN_17</vt:lpstr>
      <vt:lpstr>UN_18</vt:lpstr>
      <vt:lpstr>UN_19</vt:lpstr>
    </vt:vector>
  </TitlesOfParts>
  <Company>Hartnell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Trengove</dc:creator>
  <cp:lastModifiedBy>Matthew Trengove</cp:lastModifiedBy>
  <dcterms:created xsi:type="dcterms:W3CDTF">2020-09-08T18:05:25Z</dcterms:created>
  <dcterms:modified xsi:type="dcterms:W3CDTF">2021-04-12T17:02:12Z</dcterms:modified>
</cp:coreProperties>
</file>