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316949\Box\ACCJC metric target setting\"/>
    </mc:Choice>
  </mc:AlternateContent>
  <xr:revisionPtr revIDLastSave="0" documentId="8_{CEC4E6B8-C036-4D3C-ACED-0905E7FE472E}" xr6:coauthVersionLast="36" xr6:coauthVersionMax="36" xr10:uidLastSave="{00000000-0000-0000-0000-000000000000}"/>
  <bookViews>
    <workbookView xWindow="0" yWindow="0" windowWidth="28800" windowHeight="12105" tabRatio="705" xr2:uid="{00000000-000D-0000-FFFF-FFFF00000000}"/>
  </bookViews>
  <sheets>
    <sheet name="ACCJC METRICS-option 1" sheetId="10" r:id="rId1"/>
    <sheet name="Source" sheetId="11" r:id="rId2"/>
    <sheet name="ACCJC METRICS-Option 2" sheetId="7" state="hidden" r:id="rId3"/>
    <sheet name="ACCJC METRIC DRAFT" sheetId="2" state="hidden" r:id="rId4"/>
    <sheet name="3year cte report" sheetId="9" state="hidden" r:id="rId5"/>
    <sheet name="ACTIVE CTE PROGRAMS" sheetId="5" state="hidden" r:id="rId6"/>
    <sheet name="Sheet2" sheetId="4" state="hidden" r:id="rId7"/>
    <sheet name="Sheet4" sheetId="6" state="hidden" r:id="rId8"/>
    <sheet name="accjc metrics-OLD" sheetId="1" state="hidden" r:id="rId9"/>
  </sheets>
  <externalReferences>
    <externalReference r:id="rId10"/>
    <externalReference r:id="rId11"/>
  </externalReferences>
  <definedNames>
    <definedName name="_xlnm._FilterDatabase" localSheetId="4" hidden="1">'3year cte report'!$A$1:$F$37</definedName>
    <definedName name="_xlnm._FilterDatabase" localSheetId="0" hidden="1">'ACCJC METRICS-option 1'!$A$2:$AD$61</definedName>
    <definedName name="_xlnm._FilterDatabase" localSheetId="2" hidden="1">'ACCJC METRICS-Option 2'!$A$2:$AD$62</definedName>
    <definedName name="_xlnm._FilterDatabase" localSheetId="5" hidden="1">'ACTIVE CTE PROGRAMS'!$A$1:$E$49</definedName>
    <definedName name="_xlnm._FilterDatabase" localSheetId="7" hidden="1">Sheet4!$A$1:$F$107</definedName>
    <definedName name="a1_" localSheetId="0">#REF!</definedName>
    <definedName name="a1_" localSheetId="2">#REF!</definedName>
    <definedName name="a1_">#REF!</definedName>
    <definedName name="cte_perk">'3year cte report'!$B$1:$F$37</definedName>
    <definedName name="F_2324">'[1]23-24'!$A$1:$D$34</definedName>
    <definedName name="F_2425">'[1]24-25'!$A$1:$D$35</definedName>
    <definedName name="F_2526">'[1]25-26'!$A$1:$D$32</definedName>
    <definedName name="f2_">'[2]20-21'!$F$2:$F$27</definedName>
    <definedName name="latest_year">'[2]20-21'!$A$1:$C$39</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RE_">#REF!</definedName>
    <definedName name="NEW">'ACTIVE CTE PROGRAMS'!$B$1:$E$49</definedName>
    <definedName name="top">Sheet2!$B$2:$C$27</definedName>
    <definedName name="TOP_">'ACTIVE CTE PROGRAMS'!$D$1:$D$49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0" l="1"/>
  <c r="I6" i="10" s="1"/>
  <c r="J6" i="10" s="1"/>
  <c r="K6" i="10" s="1"/>
  <c r="L6" i="10" s="1"/>
  <c r="M6" i="10" s="1"/>
  <c r="H8" i="10"/>
  <c r="I8" i="10" s="1"/>
  <c r="I4" i="10"/>
  <c r="I3" i="10"/>
  <c r="J3" i="10" s="1"/>
  <c r="I5" i="10"/>
  <c r="J5" i="10" s="1"/>
  <c r="K5" i="10" s="1"/>
  <c r="L5" i="10" s="1"/>
  <c r="M5" i="10" s="1"/>
  <c r="J4" i="10"/>
  <c r="K4" i="10" s="1"/>
  <c r="L4" i="10" s="1"/>
  <c r="M4" i="10" s="1"/>
  <c r="O4" i="10"/>
  <c r="P4" i="10" s="1"/>
  <c r="J61" i="10"/>
  <c r="R61" i="10" s="1"/>
  <c r="I61" i="10"/>
  <c r="O61" i="10" s="1"/>
  <c r="H61" i="10"/>
  <c r="K61" i="10" s="1"/>
  <c r="U61" i="10" s="1"/>
  <c r="K60" i="10"/>
  <c r="U60" i="10" s="1"/>
  <c r="J60" i="10"/>
  <c r="M60" i="10" s="1"/>
  <c r="AA60" i="10" s="1"/>
  <c r="I60" i="10"/>
  <c r="O60" i="10" s="1"/>
  <c r="H60" i="10"/>
  <c r="J59" i="10"/>
  <c r="M59" i="10" s="1"/>
  <c r="AA59" i="10" s="1"/>
  <c r="AB59" i="10" s="1"/>
  <c r="I59" i="10"/>
  <c r="O59" i="10" s="1"/>
  <c r="H59" i="10"/>
  <c r="K59" i="10" s="1"/>
  <c r="U59" i="10" s="1"/>
  <c r="H58" i="10"/>
  <c r="I58" i="10" s="1"/>
  <c r="H57" i="10"/>
  <c r="H56" i="10"/>
  <c r="H55" i="10"/>
  <c r="H54" i="10"/>
  <c r="H53" i="10"/>
  <c r="H52" i="10"/>
  <c r="H51" i="10"/>
  <c r="H50" i="10"/>
  <c r="I49" i="10"/>
  <c r="H49" i="10"/>
  <c r="H48" i="10"/>
  <c r="J47" i="10"/>
  <c r="R47" i="10" s="1"/>
  <c r="Q47" i="10" s="1"/>
  <c r="I47" i="10"/>
  <c r="O47" i="10" s="1"/>
  <c r="P47" i="10" s="1"/>
  <c r="H47" i="10"/>
  <c r="K47" i="10" s="1"/>
  <c r="U47" i="10" s="1"/>
  <c r="H46" i="10"/>
  <c r="I46" i="10" s="1"/>
  <c r="H45" i="10"/>
  <c r="H44" i="10"/>
  <c r="I43" i="10"/>
  <c r="O43" i="10" s="1"/>
  <c r="H43" i="10"/>
  <c r="H42" i="10"/>
  <c r="N41" i="10"/>
  <c r="L41" i="10"/>
  <c r="X41" i="10" s="1"/>
  <c r="K41" i="10"/>
  <c r="U41" i="10" s="1"/>
  <c r="V41" i="10" s="1"/>
  <c r="J41" i="10"/>
  <c r="M41" i="10" s="1"/>
  <c r="AA41" i="10" s="1"/>
  <c r="Z41" i="10" s="1"/>
  <c r="I41" i="10"/>
  <c r="O41" i="10" s="1"/>
  <c r="P41" i="10" s="1"/>
  <c r="H41" i="10"/>
  <c r="K40" i="10"/>
  <c r="U40" i="10" s="1"/>
  <c r="T40" i="10" s="1"/>
  <c r="J40" i="10"/>
  <c r="R40" i="10" s="1"/>
  <c r="I40" i="10"/>
  <c r="H40" i="10"/>
  <c r="P39" i="10"/>
  <c r="N39" i="10"/>
  <c r="K39" i="10"/>
  <c r="U39" i="10" s="1"/>
  <c r="J39" i="10"/>
  <c r="R39" i="10" s="1"/>
  <c r="Q39" i="10" s="1"/>
  <c r="I39" i="10"/>
  <c r="O39" i="10" s="1"/>
  <c r="H39" i="10"/>
  <c r="O38" i="10"/>
  <c r="N38" i="10" s="1"/>
  <c r="K38" i="10"/>
  <c r="U38" i="10" s="1"/>
  <c r="J38" i="10"/>
  <c r="I38" i="10"/>
  <c r="L38" i="10" s="1"/>
  <c r="X38" i="10" s="1"/>
  <c r="H38" i="10"/>
  <c r="I37" i="10"/>
  <c r="H37" i="10"/>
  <c r="H36" i="10"/>
  <c r="H35" i="10"/>
  <c r="I35" i="10" s="1"/>
  <c r="J34" i="10"/>
  <c r="M34" i="10" s="1"/>
  <c r="AA34" i="10" s="1"/>
  <c r="Z34" i="10" s="1"/>
  <c r="I34" i="10"/>
  <c r="H34" i="10"/>
  <c r="K34" i="10" s="1"/>
  <c r="U34" i="10" s="1"/>
  <c r="V34" i="10" s="1"/>
  <c r="S33" i="10"/>
  <c r="Q33" i="10"/>
  <c r="M33" i="10"/>
  <c r="AA33" i="10" s="1"/>
  <c r="J33" i="10"/>
  <c r="R33" i="10" s="1"/>
  <c r="I33" i="10"/>
  <c r="H33" i="10"/>
  <c r="K33" i="10" s="1"/>
  <c r="U33" i="10" s="1"/>
  <c r="V33" i="10" s="1"/>
  <c r="AA32" i="10"/>
  <c r="R32" i="10"/>
  <c r="S32" i="10" s="1"/>
  <c r="K32" i="10"/>
  <c r="U32" i="10" s="1"/>
  <c r="T32" i="10" s="1"/>
  <c r="J32" i="10"/>
  <c r="M32" i="10" s="1"/>
  <c r="I32" i="10"/>
  <c r="H32" i="10"/>
  <c r="H31" i="10"/>
  <c r="H30" i="10"/>
  <c r="H29" i="10"/>
  <c r="H28" i="10"/>
  <c r="I27" i="10"/>
  <c r="H27" i="10"/>
  <c r="H26" i="10"/>
  <c r="H25" i="10"/>
  <c r="J24" i="10"/>
  <c r="M24" i="10" s="1"/>
  <c r="AA24" i="10" s="1"/>
  <c r="AB24" i="10" s="1"/>
  <c r="I24" i="10"/>
  <c r="H24" i="10"/>
  <c r="K24" i="10" s="1"/>
  <c r="U24" i="10" s="1"/>
  <c r="J23" i="10"/>
  <c r="R23" i="10" s="1"/>
  <c r="I23" i="10"/>
  <c r="L23" i="10" s="1"/>
  <c r="X23" i="10" s="1"/>
  <c r="Y23" i="10" s="1"/>
  <c r="H23" i="10"/>
  <c r="K23" i="10" s="1"/>
  <c r="U23" i="10" s="1"/>
  <c r="J22" i="10"/>
  <c r="K22" i="10" s="1"/>
  <c r="U22" i="10" s="1"/>
  <c r="H22" i="10"/>
  <c r="I22" i="10" s="1"/>
  <c r="O22" i="10" s="1"/>
  <c r="J21" i="10"/>
  <c r="I21" i="10"/>
  <c r="L21" i="10" s="1"/>
  <c r="X21" i="10" s="1"/>
  <c r="W21" i="10" s="1"/>
  <c r="H21" i="10"/>
  <c r="K21" i="10" s="1"/>
  <c r="U21" i="10" s="1"/>
  <c r="J20" i="10"/>
  <c r="R20" i="10" s="1"/>
  <c r="I20" i="10"/>
  <c r="O20" i="10" s="1"/>
  <c r="P20" i="10" s="1"/>
  <c r="H20" i="10"/>
  <c r="K20" i="10" s="1"/>
  <c r="U20" i="10" s="1"/>
  <c r="I19" i="10"/>
  <c r="O19" i="10" s="1"/>
  <c r="H19" i="10"/>
  <c r="H18" i="10"/>
  <c r="I18" i="10" s="1"/>
  <c r="O18" i="10" s="1"/>
  <c r="I17" i="10"/>
  <c r="O17" i="10" s="1"/>
  <c r="P17" i="10" s="1"/>
  <c r="H17" i="10"/>
  <c r="H16" i="10"/>
  <c r="H15" i="10"/>
  <c r="H14" i="10"/>
  <c r="I14" i="10" s="1"/>
  <c r="O14" i="10" s="1"/>
  <c r="AA12" i="10"/>
  <c r="AB12" i="10" s="1"/>
  <c r="X12" i="10"/>
  <c r="W12" i="10"/>
  <c r="U12" i="10"/>
  <c r="T12" i="10" s="1"/>
  <c r="R12" i="10"/>
  <c r="S12" i="10" s="1"/>
  <c r="Q12" i="10"/>
  <c r="H12" i="10"/>
  <c r="I12" i="10" s="1"/>
  <c r="O12" i="10" s="1"/>
  <c r="N12" i="10" s="1"/>
  <c r="AA11" i="10"/>
  <c r="AB11" i="10" s="1"/>
  <c r="X11" i="10"/>
  <c r="W11" i="10" s="1"/>
  <c r="U11" i="10"/>
  <c r="T11" i="10"/>
  <c r="R11" i="10"/>
  <c r="H11" i="10"/>
  <c r="I11" i="10" s="1"/>
  <c r="O11" i="10" s="1"/>
  <c r="N11" i="10" s="1"/>
  <c r="AA10" i="10"/>
  <c r="AB10" i="10" s="1"/>
  <c r="X10" i="10"/>
  <c r="W10" i="10" s="1"/>
  <c r="U10" i="10"/>
  <c r="T10" i="10" s="1"/>
  <c r="R10" i="10"/>
  <c r="S10" i="10" s="1"/>
  <c r="O10" i="10"/>
  <c r="N10" i="10" s="1"/>
  <c r="H10" i="10"/>
  <c r="AA9" i="10"/>
  <c r="X9" i="10"/>
  <c r="W9" i="10" s="1"/>
  <c r="U9" i="10"/>
  <c r="T9" i="10" s="1"/>
  <c r="R9" i="10"/>
  <c r="S9" i="10" s="1"/>
  <c r="O9" i="10"/>
  <c r="N9" i="10" s="1"/>
  <c r="H9" i="10"/>
  <c r="J4" i="7"/>
  <c r="H8" i="7"/>
  <c r="I8" i="7" s="1"/>
  <c r="O8" i="7" s="1"/>
  <c r="N8" i="7" s="1"/>
  <c r="B2" i="9"/>
  <c r="D2" i="9"/>
  <c r="E2" i="9"/>
  <c r="F2" i="9"/>
  <c r="B3" i="9"/>
  <c r="D3" i="9"/>
  <c r="E3" i="9"/>
  <c r="F3" i="9"/>
  <c r="B4" i="9"/>
  <c r="D4" i="9"/>
  <c r="E4" i="9"/>
  <c r="F4" i="9"/>
  <c r="B5" i="9"/>
  <c r="D5" i="9"/>
  <c r="E5" i="9"/>
  <c r="F5" i="9"/>
  <c r="B6" i="9"/>
  <c r="D6" i="9"/>
  <c r="E6" i="9"/>
  <c r="F6" i="9"/>
  <c r="B7" i="9"/>
  <c r="D7" i="9"/>
  <c r="E7" i="9"/>
  <c r="F7" i="9"/>
  <c r="B8" i="9"/>
  <c r="D8" i="9"/>
  <c r="E8" i="9"/>
  <c r="F8" i="9"/>
  <c r="B9" i="9"/>
  <c r="D9" i="9"/>
  <c r="E9" i="9"/>
  <c r="F9" i="9"/>
  <c r="B10" i="9"/>
  <c r="D10" i="9"/>
  <c r="E10" i="9"/>
  <c r="F10" i="9"/>
  <c r="B11" i="9"/>
  <c r="D11" i="9"/>
  <c r="E11" i="9"/>
  <c r="F11" i="9"/>
  <c r="B12" i="9"/>
  <c r="D12" i="9"/>
  <c r="E12" i="9"/>
  <c r="F12" i="9"/>
  <c r="B13" i="9"/>
  <c r="D13" i="9"/>
  <c r="E13" i="9"/>
  <c r="F13" i="9"/>
  <c r="B14" i="9"/>
  <c r="D14" i="9"/>
  <c r="E14" i="9"/>
  <c r="F14" i="9"/>
  <c r="B15" i="9"/>
  <c r="D15" i="9"/>
  <c r="E15" i="9"/>
  <c r="F15" i="9"/>
  <c r="B16" i="9"/>
  <c r="D16" i="9"/>
  <c r="E16" i="9"/>
  <c r="F16" i="9"/>
  <c r="B17" i="9"/>
  <c r="D17" i="9"/>
  <c r="E17" i="9"/>
  <c r="F17" i="9"/>
  <c r="B18" i="9"/>
  <c r="D18" i="9"/>
  <c r="E18" i="9"/>
  <c r="F18" i="9"/>
  <c r="B19" i="9"/>
  <c r="D19" i="9"/>
  <c r="E19" i="9"/>
  <c r="F19" i="9"/>
  <c r="B20" i="9"/>
  <c r="D20" i="9"/>
  <c r="E20" i="9"/>
  <c r="F20" i="9"/>
  <c r="B21" i="9"/>
  <c r="D21" i="9"/>
  <c r="E21" i="9"/>
  <c r="F21" i="9"/>
  <c r="B22" i="9"/>
  <c r="D22" i="9"/>
  <c r="E22" i="9"/>
  <c r="F22" i="9"/>
  <c r="B23" i="9"/>
  <c r="D23" i="9"/>
  <c r="E23" i="9"/>
  <c r="F23" i="9"/>
  <c r="B24" i="9"/>
  <c r="D24" i="9"/>
  <c r="E24" i="9"/>
  <c r="F24" i="9"/>
  <c r="B25" i="9"/>
  <c r="D25" i="9"/>
  <c r="E25" i="9"/>
  <c r="F25" i="9"/>
  <c r="B26" i="9"/>
  <c r="D26" i="9"/>
  <c r="E26" i="9"/>
  <c r="F26" i="9"/>
  <c r="B27" i="9"/>
  <c r="D27" i="9"/>
  <c r="E27" i="9"/>
  <c r="F27" i="9"/>
  <c r="B28" i="9"/>
  <c r="D28" i="9"/>
  <c r="E28" i="9"/>
  <c r="F28" i="9"/>
  <c r="B29" i="9"/>
  <c r="D29" i="9"/>
  <c r="E29" i="9"/>
  <c r="F29" i="9"/>
  <c r="B30" i="9"/>
  <c r="D30" i="9"/>
  <c r="E30" i="9"/>
  <c r="F30" i="9"/>
  <c r="B31" i="9"/>
  <c r="D31" i="9"/>
  <c r="E31" i="9"/>
  <c r="F31" i="9"/>
  <c r="B32" i="9"/>
  <c r="D32" i="9"/>
  <c r="E32" i="9"/>
  <c r="F32" i="9"/>
  <c r="B33" i="9"/>
  <c r="D33" i="9"/>
  <c r="E33" i="9"/>
  <c r="F33" i="9"/>
  <c r="B34" i="9"/>
  <c r="D34" i="9"/>
  <c r="E34" i="9"/>
  <c r="F34" i="9"/>
  <c r="B35" i="9"/>
  <c r="D35" i="9"/>
  <c r="E35" i="9"/>
  <c r="F35" i="9"/>
  <c r="B36" i="9"/>
  <c r="D36" i="9"/>
  <c r="E36" i="9"/>
  <c r="F36" i="9"/>
  <c r="B37" i="9"/>
  <c r="D37" i="9"/>
  <c r="E37" i="9"/>
  <c r="F37" i="9"/>
  <c r="AA12" i="7"/>
  <c r="Z12" i="7" s="1"/>
  <c r="X12" i="7"/>
  <c r="W12" i="7" s="1"/>
  <c r="U12" i="7"/>
  <c r="T12" i="7" s="1"/>
  <c r="R12" i="7"/>
  <c r="Q12" i="7" s="1"/>
  <c r="H12" i="7"/>
  <c r="I12" i="7" s="1"/>
  <c r="O12" i="7" s="1"/>
  <c r="N12" i="7" s="1"/>
  <c r="AA10" i="7"/>
  <c r="Z10" i="7" s="1"/>
  <c r="X10" i="7"/>
  <c r="W10" i="7" s="1"/>
  <c r="U10" i="7"/>
  <c r="T10" i="7" s="1"/>
  <c r="R10" i="7"/>
  <c r="Q10" i="7" s="1"/>
  <c r="O10" i="7"/>
  <c r="N10" i="7" s="1"/>
  <c r="H10" i="7"/>
  <c r="H15" i="7"/>
  <c r="I15" i="7" s="1"/>
  <c r="H16" i="7"/>
  <c r="H17" i="7"/>
  <c r="I17" i="7" s="1"/>
  <c r="J17" i="7" s="1"/>
  <c r="H18" i="7"/>
  <c r="I18" i="7" s="1"/>
  <c r="H19" i="7"/>
  <c r="I19" i="7" s="1"/>
  <c r="H20" i="7"/>
  <c r="K20" i="7" s="1"/>
  <c r="I20" i="7"/>
  <c r="L20" i="7" s="1"/>
  <c r="J20" i="7"/>
  <c r="M20" i="7" s="1"/>
  <c r="H21" i="7"/>
  <c r="K21" i="7" s="1"/>
  <c r="U21" i="7" s="1"/>
  <c r="V21" i="7" s="1"/>
  <c r="I21" i="7"/>
  <c r="L21" i="7" s="1"/>
  <c r="J21" i="7"/>
  <c r="M21" i="7" s="1"/>
  <c r="H22" i="7"/>
  <c r="I22" i="7" s="1"/>
  <c r="H23" i="7"/>
  <c r="K23" i="7" s="1"/>
  <c r="I23" i="7"/>
  <c r="L23" i="7" s="1"/>
  <c r="J23" i="7"/>
  <c r="M23" i="7" s="1"/>
  <c r="H24" i="7"/>
  <c r="K24" i="7" s="1"/>
  <c r="U24" i="7" s="1"/>
  <c r="T24" i="7" s="1"/>
  <c r="I24" i="7"/>
  <c r="L24" i="7" s="1"/>
  <c r="J24" i="7"/>
  <c r="M24" i="7" s="1"/>
  <c r="H25" i="7"/>
  <c r="I25" i="7" s="1"/>
  <c r="H26" i="7"/>
  <c r="I26" i="7" s="1"/>
  <c r="H27" i="7"/>
  <c r="I27" i="7" s="1"/>
  <c r="H28" i="7"/>
  <c r="H29" i="7"/>
  <c r="I29" i="7" s="1"/>
  <c r="H30" i="7"/>
  <c r="I30" i="7" s="1"/>
  <c r="H31" i="7"/>
  <c r="I31" i="7" s="1"/>
  <c r="H32" i="7"/>
  <c r="K32" i="7" s="1"/>
  <c r="I32" i="7"/>
  <c r="L32" i="7" s="1"/>
  <c r="J32" i="7"/>
  <c r="M32" i="7" s="1"/>
  <c r="H33" i="7"/>
  <c r="K33" i="7" s="1"/>
  <c r="U33" i="7" s="1"/>
  <c r="V33" i="7" s="1"/>
  <c r="I33" i="7"/>
  <c r="L33" i="7" s="1"/>
  <c r="J33" i="7"/>
  <c r="M33" i="7" s="1"/>
  <c r="H34" i="7"/>
  <c r="K34" i="7" s="1"/>
  <c r="I34" i="7"/>
  <c r="L34" i="7" s="1"/>
  <c r="J34" i="7"/>
  <c r="M34" i="7" s="1"/>
  <c r="AA34" i="7" s="1"/>
  <c r="AB34" i="7" s="1"/>
  <c r="H35" i="7"/>
  <c r="I35" i="7" s="1"/>
  <c r="H36" i="7"/>
  <c r="H37" i="7"/>
  <c r="I37" i="7" s="1"/>
  <c r="H38" i="7"/>
  <c r="K38" i="7" s="1"/>
  <c r="U38" i="7" s="1"/>
  <c r="V38" i="7" s="1"/>
  <c r="I38" i="7"/>
  <c r="L38" i="7" s="1"/>
  <c r="J38" i="7"/>
  <c r="M38" i="7" s="1"/>
  <c r="H39" i="7"/>
  <c r="K39" i="7" s="1"/>
  <c r="I39" i="7"/>
  <c r="L39" i="7" s="1"/>
  <c r="J39" i="7"/>
  <c r="M39" i="7" s="1"/>
  <c r="H40" i="7"/>
  <c r="K40" i="7" s="1"/>
  <c r="U40" i="7" s="1"/>
  <c r="V40" i="7" s="1"/>
  <c r="I40" i="7"/>
  <c r="L40" i="7" s="1"/>
  <c r="X40" i="7" s="1"/>
  <c r="Y40" i="7" s="1"/>
  <c r="J40" i="7"/>
  <c r="M40" i="7" s="1"/>
  <c r="H41" i="7"/>
  <c r="K41" i="7" s="1"/>
  <c r="U41" i="7" s="1"/>
  <c r="V41" i="7" s="1"/>
  <c r="I41" i="7"/>
  <c r="L41" i="7" s="1"/>
  <c r="J41" i="7"/>
  <c r="M41" i="7" s="1"/>
  <c r="H42" i="7"/>
  <c r="I42" i="7" s="1"/>
  <c r="J42" i="7" s="1"/>
  <c r="H43" i="7"/>
  <c r="I43" i="7" s="1"/>
  <c r="H44" i="7"/>
  <c r="H45" i="7"/>
  <c r="I45" i="7" s="1"/>
  <c r="J45" i="7" s="1"/>
  <c r="H46" i="7"/>
  <c r="I46" i="7" s="1"/>
  <c r="H47" i="7"/>
  <c r="K47" i="7" s="1"/>
  <c r="I47" i="7"/>
  <c r="L47" i="7" s="1"/>
  <c r="J47" i="7"/>
  <c r="M47" i="7" s="1"/>
  <c r="H48" i="7"/>
  <c r="H49" i="7"/>
  <c r="I49" i="7" s="1"/>
  <c r="H50" i="7"/>
  <c r="I50" i="7" s="1"/>
  <c r="H51" i="7"/>
  <c r="I51" i="7" s="1"/>
  <c r="H52" i="7"/>
  <c r="H53" i="7"/>
  <c r="I53" i="7" s="1"/>
  <c r="J53" i="7" s="1"/>
  <c r="H54" i="7"/>
  <c r="I54" i="7" s="1"/>
  <c r="H55" i="7"/>
  <c r="I55" i="7" s="1"/>
  <c r="H56" i="7"/>
  <c r="H57" i="7"/>
  <c r="I57" i="7" s="1"/>
  <c r="H58" i="7"/>
  <c r="I58" i="7" s="1"/>
  <c r="H59" i="7"/>
  <c r="K59" i="7" s="1"/>
  <c r="I59" i="7"/>
  <c r="L59" i="7" s="1"/>
  <c r="J59" i="7"/>
  <c r="M59" i="7" s="1"/>
  <c r="H60" i="7"/>
  <c r="K60" i="7" s="1"/>
  <c r="U60" i="7" s="1"/>
  <c r="V60" i="7" s="1"/>
  <c r="I60" i="7"/>
  <c r="L60" i="7" s="1"/>
  <c r="J60" i="7"/>
  <c r="M60" i="7" s="1"/>
  <c r="H61" i="7"/>
  <c r="K61" i="7" s="1"/>
  <c r="I61" i="7"/>
  <c r="L61" i="7" s="1"/>
  <c r="J61" i="7"/>
  <c r="M61" i="7" s="1"/>
  <c r="H62" i="7"/>
  <c r="K62" i="7" s="1"/>
  <c r="U62" i="7" s="1"/>
  <c r="V62" i="7" s="1"/>
  <c r="I62" i="7"/>
  <c r="O62" i="7" s="1"/>
  <c r="P62" i="7" s="1"/>
  <c r="J62" i="7"/>
  <c r="M62" i="7" s="1"/>
  <c r="H14" i="7"/>
  <c r="I14" i="7" s="1"/>
  <c r="K2"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1" i="4"/>
  <c r="K1" i="4"/>
  <c r="I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1" i="4"/>
  <c r="AA11" i="7"/>
  <c r="Z11" i="7" s="1"/>
  <c r="X11" i="7"/>
  <c r="W11" i="7" s="1"/>
  <c r="U11" i="7"/>
  <c r="T11" i="7" s="1"/>
  <c r="R11" i="7"/>
  <c r="Q11" i="7" s="1"/>
  <c r="H11" i="7"/>
  <c r="I11" i="7" s="1"/>
  <c r="O11" i="7" s="1"/>
  <c r="N11" i="7" s="1"/>
  <c r="AA9" i="7"/>
  <c r="Z9" i="7" s="1"/>
  <c r="X9" i="7"/>
  <c r="W9" i="7" s="1"/>
  <c r="U9" i="7"/>
  <c r="T9" i="7" s="1"/>
  <c r="R9" i="7"/>
  <c r="Q9" i="7" s="1"/>
  <c r="O9" i="7"/>
  <c r="N9" i="7" s="1"/>
  <c r="H9" i="7"/>
  <c r="AA8" i="7"/>
  <c r="Z8" i="7" s="1"/>
  <c r="X8" i="7"/>
  <c r="W8" i="7" s="1"/>
  <c r="U8" i="7"/>
  <c r="T8" i="7" s="1"/>
  <c r="R8" i="7"/>
  <c r="Q8" i="7" s="1"/>
  <c r="H6" i="7"/>
  <c r="H5" i="7"/>
  <c r="I4" i="7"/>
  <c r="I3" i="7"/>
  <c r="O3" i="7" s="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C4" i="2"/>
  <c r="A4" i="2" s="1"/>
  <c r="C5" i="2"/>
  <c r="A5" i="2" s="1"/>
  <c r="C6" i="2"/>
  <c r="A6" i="2" s="1"/>
  <c r="C7" i="2"/>
  <c r="A7" i="2" s="1"/>
  <c r="C8" i="2"/>
  <c r="A8" i="2" s="1"/>
  <c r="C9" i="2"/>
  <c r="A9" i="2" s="1"/>
  <c r="C11" i="2"/>
  <c r="A11" i="2" s="1"/>
  <c r="C12" i="2"/>
  <c r="A12" i="2" s="1"/>
  <c r="C13" i="2"/>
  <c r="A13" i="2" s="1"/>
  <c r="C14" i="2"/>
  <c r="C15" i="2"/>
  <c r="A15" i="2" s="1"/>
  <c r="C16" i="2"/>
  <c r="A16" i="2" s="1"/>
  <c r="C17" i="2"/>
  <c r="A17" i="2" s="1"/>
  <c r="C18" i="2"/>
  <c r="A18" i="2" s="1"/>
  <c r="C19" i="2"/>
  <c r="C20" i="2"/>
  <c r="A20" i="2" s="1"/>
  <c r="C21" i="2"/>
  <c r="A21" i="2" s="1"/>
  <c r="C22" i="2"/>
  <c r="A22" i="2" s="1"/>
  <c r="C23" i="2"/>
  <c r="A23" i="2" s="1"/>
  <c r="C24" i="2"/>
  <c r="A24" i="2" s="1"/>
  <c r="C25" i="2"/>
  <c r="A25" i="2" s="1"/>
  <c r="C26" i="2"/>
  <c r="A26" i="2" s="1"/>
  <c r="C27" i="2"/>
  <c r="A27" i="2" s="1"/>
  <c r="C28" i="2"/>
  <c r="A28" i="2" s="1"/>
  <c r="C29" i="2"/>
  <c r="A29" i="2" s="1"/>
  <c r="C30" i="2"/>
  <c r="A30" i="2" s="1"/>
  <c r="C31" i="2"/>
  <c r="A31" i="2" s="1"/>
  <c r="C32" i="2"/>
  <c r="A32" i="2" s="1"/>
  <c r="C33" i="2"/>
  <c r="C34" i="2"/>
  <c r="A34" i="2" s="1"/>
  <c r="C35" i="2"/>
  <c r="A35" i="2" s="1"/>
  <c r="C3" i="2"/>
  <c r="A3" i="2" s="1"/>
  <c r="P18" i="10" l="1"/>
  <c r="N18" i="10"/>
  <c r="J35" i="10"/>
  <c r="K35" i="10" s="1"/>
  <c r="O35" i="10"/>
  <c r="P35" i="10" s="1"/>
  <c r="T23" i="10"/>
  <c r="V23" i="10"/>
  <c r="N61" i="10"/>
  <c r="P61" i="10"/>
  <c r="V22" i="10"/>
  <c r="T22" i="10"/>
  <c r="Q9" i="10"/>
  <c r="Q10" i="10"/>
  <c r="Q11" i="10"/>
  <c r="S11" i="10"/>
  <c r="V32" i="10"/>
  <c r="M39" i="10"/>
  <c r="AA39" i="10" s="1"/>
  <c r="I52" i="10"/>
  <c r="O52" i="10" s="1"/>
  <c r="J56" i="10"/>
  <c r="I50" i="10"/>
  <c r="O50" i="10" s="1"/>
  <c r="I56" i="10"/>
  <c r="L59" i="10"/>
  <c r="X59" i="10" s="1"/>
  <c r="Y59" i="10" s="1"/>
  <c r="L60" i="10"/>
  <c r="X60" i="10" s="1"/>
  <c r="L61" i="10"/>
  <c r="X61" i="10" s="1"/>
  <c r="O21" i="10"/>
  <c r="N21" i="10" s="1"/>
  <c r="K44" i="10"/>
  <c r="U44" i="10" s="1"/>
  <c r="T44" i="10" s="1"/>
  <c r="L20" i="10"/>
  <c r="X20" i="10" s="1"/>
  <c r="Y20" i="10" s="1"/>
  <c r="I36" i="10"/>
  <c r="J36" i="10" s="1"/>
  <c r="P38" i="10"/>
  <c r="V40" i="10"/>
  <c r="T41" i="10"/>
  <c r="I44" i="10"/>
  <c r="O44" i="10" s="1"/>
  <c r="M47" i="10"/>
  <c r="AA47" i="10" s="1"/>
  <c r="AB47" i="10" s="1"/>
  <c r="K51" i="10"/>
  <c r="U51" i="10" s="1"/>
  <c r="J57" i="10"/>
  <c r="M61" i="10"/>
  <c r="AA61" i="10" s="1"/>
  <c r="I16" i="10"/>
  <c r="J16" i="10" s="1"/>
  <c r="M20" i="10"/>
  <c r="AA20" i="10" s="1"/>
  <c r="M23" i="10"/>
  <c r="AA23" i="10" s="1"/>
  <c r="S39" i="10"/>
  <c r="J44" i="10"/>
  <c r="R44" i="10" s="1"/>
  <c r="S44" i="10" s="1"/>
  <c r="S47" i="10"/>
  <c r="I51" i="10"/>
  <c r="O51" i="10" s="1"/>
  <c r="I57" i="10"/>
  <c r="Z59" i="10"/>
  <c r="R60" i="10"/>
  <c r="M40" i="10"/>
  <c r="AA40" i="10" s="1"/>
  <c r="Z9" i="10"/>
  <c r="AB9" i="10"/>
  <c r="J42" i="10"/>
  <c r="R42" i="10" s="1"/>
  <c r="J51" i="10"/>
  <c r="Z10" i="10"/>
  <c r="Z11" i="10"/>
  <c r="J17" i="10"/>
  <c r="O23" i="10"/>
  <c r="I42" i="10"/>
  <c r="O42" i="10" s="1"/>
  <c r="Z12" i="10"/>
  <c r="U8" i="10"/>
  <c r="T8" i="10" s="1"/>
  <c r="O8" i="10"/>
  <c r="N8" i="10" s="1"/>
  <c r="R8" i="10"/>
  <c r="O6" i="10"/>
  <c r="R6" i="10"/>
  <c r="K3" i="10"/>
  <c r="U3" i="10" s="1"/>
  <c r="V3" i="10" s="1"/>
  <c r="L3" i="10"/>
  <c r="O3" i="10"/>
  <c r="N3" i="10" s="1"/>
  <c r="V20" i="10"/>
  <c r="T20" i="10"/>
  <c r="R4" i="10"/>
  <c r="S4" i="10" s="1"/>
  <c r="U4" i="10"/>
  <c r="V4" i="10" s="1"/>
  <c r="X4" i="10"/>
  <c r="Y4" i="10" s="1"/>
  <c r="T47" i="10"/>
  <c r="V47" i="10"/>
  <c r="AB23" i="10"/>
  <c r="Z23" i="10"/>
  <c r="I26" i="10"/>
  <c r="O27" i="10"/>
  <c r="O33" i="10"/>
  <c r="L33" i="10"/>
  <c r="X33" i="10" s="1"/>
  <c r="O34" i="10"/>
  <c r="L34" i="10"/>
  <c r="X34" i="10" s="1"/>
  <c r="P14" i="10"/>
  <c r="N14" i="10"/>
  <c r="P19" i="10"/>
  <c r="N19" i="10"/>
  <c r="V21" i="10"/>
  <c r="T21" i="10"/>
  <c r="Y21" i="10"/>
  <c r="J27" i="10"/>
  <c r="P43" i="10"/>
  <c r="N43" i="10"/>
  <c r="V59" i="10"/>
  <c r="T59" i="10"/>
  <c r="V61" i="10"/>
  <c r="T61" i="10"/>
  <c r="N4" i="10"/>
  <c r="J14" i="10"/>
  <c r="J19" i="10"/>
  <c r="N20" i="10"/>
  <c r="P22" i="10"/>
  <c r="N22" i="10"/>
  <c r="I30" i="10"/>
  <c r="T34" i="10"/>
  <c r="AB41" i="10"/>
  <c r="J49" i="10"/>
  <c r="N52" i="10"/>
  <c r="P52" i="10"/>
  <c r="AB60" i="10"/>
  <c r="Z60" i="10"/>
  <c r="M21" i="10"/>
  <c r="AA21" i="10" s="1"/>
  <c r="R21" i="10"/>
  <c r="M22" i="10"/>
  <c r="AA22" i="10" s="1"/>
  <c r="R24" i="10"/>
  <c r="Q32" i="10"/>
  <c r="Z33" i="10"/>
  <c r="AB33" i="10"/>
  <c r="R38" i="10"/>
  <c r="M38" i="10"/>
  <c r="AA38" i="10" s="1"/>
  <c r="O40" i="10"/>
  <c r="L40" i="10"/>
  <c r="X40" i="10" s="1"/>
  <c r="O49" i="10"/>
  <c r="T38" i="10"/>
  <c r="V38" i="10"/>
  <c r="T39" i="10"/>
  <c r="V39" i="10"/>
  <c r="S40" i="10"/>
  <c r="Q40" i="10"/>
  <c r="U6" i="10"/>
  <c r="V6" i="10" s="1"/>
  <c r="I15" i="10"/>
  <c r="P21" i="10"/>
  <c r="L22" i="10"/>
  <c r="X22" i="10" s="1"/>
  <c r="W23" i="10"/>
  <c r="N60" i="10"/>
  <c r="P60" i="10"/>
  <c r="AB61" i="10"/>
  <c r="Z61" i="10"/>
  <c r="X6" i="10"/>
  <c r="Y6" i="10" s="1"/>
  <c r="J18" i="10"/>
  <c r="R22" i="10"/>
  <c r="S23" i="10"/>
  <c r="Q23" i="10"/>
  <c r="V24" i="10"/>
  <c r="T24" i="10"/>
  <c r="Z24" i="10"/>
  <c r="AB32" i="10"/>
  <c r="Z32" i="10"/>
  <c r="T33" i="10"/>
  <c r="R35" i="10"/>
  <c r="W41" i="10"/>
  <c r="Y41" i="10"/>
  <c r="S60" i="10"/>
  <c r="Q60" i="10"/>
  <c r="O16" i="10"/>
  <c r="N17" i="10"/>
  <c r="S20" i="10"/>
  <c r="Q20" i="10"/>
  <c r="W20" i="10"/>
  <c r="O24" i="10"/>
  <c r="L24" i="10"/>
  <c r="X24" i="10" s="1"/>
  <c r="Y38" i="10"/>
  <c r="W38" i="10"/>
  <c r="O58" i="10"/>
  <c r="V60" i="10"/>
  <c r="T60" i="10"/>
  <c r="Z40" i="10"/>
  <c r="AB40" i="10"/>
  <c r="O32" i="10"/>
  <c r="L32" i="10"/>
  <c r="X32" i="10" s="1"/>
  <c r="K43" i="10"/>
  <c r="U43" i="10" s="1"/>
  <c r="I45" i="10"/>
  <c r="P59" i="10"/>
  <c r="N59" i="10"/>
  <c r="Q61" i="10"/>
  <c r="S61" i="10"/>
  <c r="I29" i="10"/>
  <c r="J29" i="10" s="1"/>
  <c r="AB34" i="10"/>
  <c r="J37" i="10"/>
  <c r="N44" i="10"/>
  <c r="P44" i="10"/>
  <c r="L51" i="10"/>
  <c r="X51" i="10" s="1"/>
  <c r="I53" i="10"/>
  <c r="I54" i="10"/>
  <c r="J55" i="10"/>
  <c r="K55" i="10" s="1"/>
  <c r="U55" i="10" s="1"/>
  <c r="I55" i="10"/>
  <c r="R59" i="10"/>
  <c r="I25" i="10"/>
  <c r="J25" i="10" s="1"/>
  <c r="AB39" i="10"/>
  <c r="Z39" i="10"/>
  <c r="J43" i="10"/>
  <c r="O46" i="10"/>
  <c r="N47" i="10"/>
  <c r="I48" i="10"/>
  <c r="P51" i="10"/>
  <c r="N51" i="10"/>
  <c r="O56" i="10"/>
  <c r="R57" i="10"/>
  <c r="Y61" i="10"/>
  <c r="W61" i="10"/>
  <c r="I31" i="10"/>
  <c r="O37" i="10"/>
  <c r="J46" i="10"/>
  <c r="R51" i="10"/>
  <c r="K57" i="10"/>
  <c r="O57" i="10"/>
  <c r="J58" i="10"/>
  <c r="K58" i="10" s="1"/>
  <c r="U58" i="10" s="1"/>
  <c r="W59" i="10"/>
  <c r="R34" i="10"/>
  <c r="I28" i="10"/>
  <c r="L39" i="10"/>
  <c r="X39" i="10" s="1"/>
  <c r="R41" i="10"/>
  <c r="L47" i="10"/>
  <c r="X47" i="10" s="1"/>
  <c r="O47" i="7"/>
  <c r="P47" i="7" s="1"/>
  <c r="J26" i="7"/>
  <c r="R26" i="7" s="1"/>
  <c r="S26" i="7" s="1"/>
  <c r="O59" i="7"/>
  <c r="P59" i="7" s="1"/>
  <c r="J14" i="7"/>
  <c r="K14" i="7" s="1"/>
  <c r="L14" i="7" s="1"/>
  <c r="O39" i="7"/>
  <c r="P39" i="7" s="1"/>
  <c r="J29" i="7"/>
  <c r="L62" i="7"/>
  <c r="X62" i="7" s="1"/>
  <c r="Y62" i="7" s="1"/>
  <c r="K42" i="7"/>
  <c r="L42" i="7" s="1"/>
  <c r="J22" i="7"/>
  <c r="K22" i="7" s="1"/>
  <c r="J57" i="7"/>
  <c r="K57" i="7" s="1"/>
  <c r="L57" i="7" s="1"/>
  <c r="M57" i="7" s="1"/>
  <c r="J18" i="7"/>
  <c r="K18" i="7" s="1"/>
  <c r="L18" i="7" s="1"/>
  <c r="K17" i="7"/>
  <c r="L17" i="7" s="1"/>
  <c r="J49" i="7"/>
  <c r="K49" i="7" s="1"/>
  <c r="K45" i="7"/>
  <c r="L45" i="7" s="1"/>
  <c r="M45" i="7" s="1"/>
  <c r="J37" i="7"/>
  <c r="K37" i="7" s="1"/>
  <c r="L37" i="7" s="1"/>
  <c r="M37" i="7" s="1"/>
  <c r="J25" i="7"/>
  <c r="K25" i="7" s="1"/>
  <c r="J46" i="7"/>
  <c r="K46" i="7" s="1"/>
  <c r="J30" i="7"/>
  <c r="K30" i="7" s="1"/>
  <c r="L30" i="7" s="1"/>
  <c r="V24" i="7"/>
  <c r="K53" i="7"/>
  <c r="L53" i="7" s="1"/>
  <c r="J58" i="7"/>
  <c r="K58" i="7" s="1"/>
  <c r="J50" i="7"/>
  <c r="R50" i="7" s="1"/>
  <c r="S50" i="7" s="1"/>
  <c r="O31" i="7"/>
  <c r="P31" i="7" s="1"/>
  <c r="O54" i="7"/>
  <c r="P54" i="7" s="1"/>
  <c r="J54" i="7"/>
  <c r="K54" i="7" s="1"/>
  <c r="L54" i="7" s="1"/>
  <c r="I56" i="7"/>
  <c r="I52" i="7"/>
  <c r="I48" i="7"/>
  <c r="I44" i="7"/>
  <c r="O44" i="7" s="1"/>
  <c r="P44" i="7" s="1"/>
  <c r="I36" i="7"/>
  <c r="O36" i="7" s="1"/>
  <c r="P36" i="7" s="1"/>
  <c r="I28" i="7"/>
  <c r="J28" i="7" s="1"/>
  <c r="K28" i="7" s="1"/>
  <c r="U28" i="7" s="1"/>
  <c r="V28" i="7" s="1"/>
  <c r="I16" i="7"/>
  <c r="J16" i="7" s="1"/>
  <c r="J55" i="7"/>
  <c r="J51" i="7"/>
  <c r="J43" i="7"/>
  <c r="R43" i="7" s="1"/>
  <c r="S43" i="7" s="1"/>
  <c r="J35" i="7"/>
  <c r="J31" i="7"/>
  <c r="R31" i="7" s="1"/>
  <c r="S31" i="7" s="1"/>
  <c r="J27" i="7"/>
  <c r="J19" i="7"/>
  <c r="R19" i="7" s="1"/>
  <c r="J15" i="7"/>
  <c r="U23" i="7"/>
  <c r="U34" i="7"/>
  <c r="V34" i="7" s="1"/>
  <c r="AA62" i="7"/>
  <c r="O22" i="7"/>
  <c r="P22" i="7" s="1"/>
  <c r="X32" i="7"/>
  <c r="U32" i="7"/>
  <c r="O20" i="7"/>
  <c r="AA32" i="7"/>
  <c r="AB32" i="7" s="1"/>
  <c r="U20" i="7"/>
  <c r="V20" i="7" s="1"/>
  <c r="AA60" i="7"/>
  <c r="U59" i="7"/>
  <c r="V59" i="7" s="1"/>
  <c r="AA59" i="7"/>
  <c r="U47" i="7"/>
  <c r="R38" i="7"/>
  <c r="O38" i="7"/>
  <c r="P38" i="7" s="1"/>
  <c r="U61" i="7"/>
  <c r="V61" i="7" s="1"/>
  <c r="R61" i="7"/>
  <c r="S61" i="7" s="1"/>
  <c r="O23" i="7"/>
  <c r="P23" i="7" s="1"/>
  <c r="X23" i="7"/>
  <c r="O37" i="7"/>
  <c r="P37" i="7" s="1"/>
  <c r="O15" i="7"/>
  <c r="P15" i="7" s="1"/>
  <c r="AA47" i="7"/>
  <c r="AB47" i="7" s="1"/>
  <c r="U39" i="7"/>
  <c r="X59" i="7"/>
  <c r="Z34" i="7"/>
  <c r="T38" i="7"/>
  <c r="O53" i="7"/>
  <c r="P53" i="7" s="1"/>
  <c r="T21" i="7"/>
  <c r="W40" i="7"/>
  <c r="O60" i="7"/>
  <c r="P60" i="7" s="1"/>
  <c r="AA21" i="7"/>
  <c r="AB21" i="7" s="1"/>
  <c r="X39" i="7"/>
  <c r="Y39" i="7" s="1"/>
  <c r="R34" i="7"/>
  <c r="S34" i="7" s="1"/>
  <c r="X34" i="7"/>
  <c r="Y34" i="7" s="1"/>
  <c r="O34" i="7"/>
  <c r="P34" i="7" s="1"/>
  <c r="O55" i="7"/>
  <c r="P55" i="7" s="1"/>
  <c r="N62" i="7"/>
  <c r="T40" i="7"/>
  <c r="T60" i="7"/>
  <c r="T33" i="7"/>
  <c r="T62" i="7"/>
  <c r="O46" i="7"/>
  <c r="P46" i="7" s="1"/>
  <c r="O42" i="7"/>
  <c r="P42" i="7" s="1"/>
  <c r="T41" i="7"/>
  <c r="R40" i="7"/>
  <c r="S40" i="7" s="1"/>
  <c r="AA40" i="7"/>
  <c r="AB40" i="7" s="1"/>
  <c r="O30" i="7"/>
  <c r="P30" i="7" s="1"/>
  <c r="O26" i="7"/>
  <c r="P26" i="7" s="1"/>
  <c r="R24" i="7"/>
  <c r="S24" i="7" s="1"/>
  <c r="AA24" i="7"/>
  <c r="AB24" i="7" s="1"/>
  <c r="O57" i="7"/>
  <c r="P57" i="7" s="1"/>
  <c r="O50" i="7"/>
  <c r="P50" i="7" s="1"/>
  <c r="O40" i="7"/>
  <c r="P40" i="7" s="1"/>
  <c r="X47" i="7"/>
  <c r="Y47" i="7" s="1"/>
  <c r="P3" i="7"/>
  <c r="N3" i="7"/>
  <c r="O4" i="7"/>
  <c r="P4" i="7" s="1"/>
  <c r="I5" i="7"/>
  <c r="J5" i="7" s="1"/>
  <c r="I6" i="7"/>
  <c r="J6" i="7" s="1"/>
  <c r="R4" i="7"/>
  <c r="J3" i="7"/>
  <c r="K4" i="7"/>
  <c r="K16" i="10" l="1"/>
  <c r="U16" i="10" s="1"/>
  <c r="R16" i="10"/>
  <c r="R36" i="10"/>
  <c r="K36" i="10"/>
  <c r="U36" i="10" s="1"/>
  <c r="U35" i="10"/>
  <c r="L35" i="10"/>
  <c r="X35" i="10" s="1"/>
  <c r="Y35" i="10" s="1"/>
  <c r="V44" i="10"/>
  <c r="N35" i="10"/>
  <c r="P23" i="10"/>
  <c r="N23" i="10"/>
  <c r="J50" i="10"/>
  <c r="V51" i="10"/>
  <c r="T51" i="10"/>
  <c r="K42" i="10"/>
  <c r="U42" i="10" s="1"/>
  <c r="M51" i="10"/>
  <c r="AA51" i="10" s="1"/>
  <c r="Q6" i="10"/>
  <c r="S6" i="10"/>
  <c r="R17" i="10"/>
  <c r="K17" i="10"/>
  <c r="Y60" i="10"/>
  <c r="W60" i="10"/>
  <c r="Q44" i="10"/>
  <c r="K14" i="10"/>
  <c r="U14" i="10" s="1"/>
  <c r="P3" i="10"/>
  <c r="N6" i="10"/>
  <c r="P6" i="10"/>
  <c r="Z20" i="10"/>
  <c r="AB20" i="10"/>
  <c r="R56" i="10"/>
  <c r="Z47" i="10"/>
  <c r="Q8" i="10"/>
  <c r="S8" i="10"/>
  <c r="K52" i="10"/>
  <c r="U52" i="10" s="1"/>
  <c r="K56" i="10"/>
  <c r="U56" i="10" s="1"/>
  <c r="L44" i="10"/>
  <c r="X44" i="10" s="1"/>
  <c r="Y44" i="10" s="1"/>
  <c r="L36" i="10"/>
  <c r="X36" i="10" s="1"/>
  <c r="O36" i="10"/>
  <c r="J52" i="10"/>
  <c r="X8" i="10"/>
  <c r="W8" i="10" s="1"/>
  <c r="AA8" i="10"/>
  <c r="M3" i="10"/>
  <c r="AA3" i="10" s="1"/>
  <c r="R25" i="10"/>
  <c r="V58" i="10"/>
  <c r="T58" i="10"/>
  <c r="T55" i="10"/>
  <c r="V55" i="10"/>
  <c r="M57" i="10"/>
  <c r="AA57" i="10" s="1"/>
  <c r="R29" i="10"/>
  <c r="K29" i="10"/>
  <c r="U29" i="10" s="1"/>
  <c r="S51" i="10"/>
  <c r="Q51" i="10"/>
  <c r="N32" i="10"/>
  <c r="P32" i="10"/>
  <c r="P58" i="10"/>
  <c r="N58" i="10"/>
  <c r="R18" i="10"/>
  <c r="S42" i="10"/>
  <c r="Q42" i="10"/>
  <c r="S57" i="10"/>
  <c r="Q57" i="10"/>
  <c r="O54" i="10"/>
  <c r="O45" i="10"/>
  <c r="K18" i="10"/>
  <c r="U18" i="10" s="1"/>
  <c r="O15" i="10"/>
  <c r="P34" i="10"/>
  <c r="N34" i="10"/>
  <c r="AA4" i="10"/>
  <c r="AB4" i="10" s="1"/>
  <c r="R46" i="10"/>
  <c r="M46" i="10"/>
  <c r="AA46" i="10" s="1"/>
  <c r="K46" i="10"/>
  <c r="U46" i="10" s="1"/>
  <c r="J54" i="10"/>
  <c r="K54" i="10" s="1"/>
  <c r="U54" i="10" s="1"/>
  <c r="P42" i="10"/>
  <c r="N42" i="10"/>
  <c r="J15" i="10"/>
  <c r="W40" i="10"/>
  <c r="Y40" i="10"/>
  <c r="R49" i="10"/>
  <c r="W33" i="10"/>
  <c r="Y33" i="10"/>
  <c r="T4" i="10"/>
  <c r="R37" i="10"/>
  <c r="V43" i="10"/>
  <c r="T43" i="10"/>
  <c r="S24" i="10"/>
  <c r="Q24" i="10"/>
  <c r="R19" i="10"/>
  <c r="W47" i="10"/>
  <c r="Y47" i="10"/>
  <c r="P56" i="10"/>
  <c r="N56" i="10"/>
  <c r="O53" i="10"/>
  <c r="T6" i="10"/>
  <c r="S41" i="10"/>
  <c r="Q41" i="10"/>
  <c r="Y51" i="10"/>
  <c r="W51" i="10"/>
  <c r="S35" i="10"/>
  <c r="Q35" i="10"/>
  <c r="S16" i="10"/>
  <c r="Q16" i="10"/>
  <c r="Q38" i="10"/>
  <c r="S38" i="10"/>
  <c r="S21" i="10"/>
  <c r="Q21" i="10"/>
  <c r="R27" i="10"/>
  <c r="P27" i="10"/>
  <c r="N27" i="10"/>
  <c r="O48" i="10"/>
  <c r="T3" i="10"/>
  <c r="V16" i="10"/>
  <c r="T16" i="10"/>
  <c r="Q4" i="10"/>
  <c r="O31" i="10"/>
  <c r="S59" i="10"/>
  <c r="Q59" i="10"/>
  <c r="AB51" i="10"/>
  <c r="Z51" i="10"/>
  <c r="L18" i="10"/>
  <c r="X18" i="10" s="1"/>
  <c r="O5" i="10"/>
  <c r="P5" i="10" s="1"/>
  <c r="AB22" i="10"/>
  <c r="Z22" i="10"/>
  <c r="J31" i="10"/>
  <c r="N46" i="10"/>
  <c r="P46" i="10"/>
  <c r="L29" i="10"/>
  <c r="X29" i="10" s="1"/>
  <c r="O29" i="10"/>
  <c r="W39" i="10"/>
  <c r="Y39" i="10"/>
  <c r="T56" i="10"/>
  <c r="V56" i="10"/>
  <c r="L46" i="10"/>
  <c r="X46" i="10" s="1"/>
  <c r="S56" i="10"/>
  <c r="Q56" i="10"/>
  <c r="J48" i="10"/>
  <c r="K48" i="10" s="1"/>
  <c r="U48" i="10" s="1"/>
  <c r="L16" i="10"/>
  <c r="X16" i="10" s="1"/>
  <c r="Y22" i="10"/>
  <c r="W22" i="10"/>
  <c r="P49" i="10"/>
  <c r="N49" i="10"/>
  <c r="AB21" i="10"/>
  <c r="Z21" i="10"/>
  <c r="O30" i="10"/>
  <c r="J30" i="10"/>
  <c r="R3" i="10"/>
  <c r="O26" i="10"/>
  <c r="R58" i="10"/>
  <c r="L58" i="10"/>
  <c r="X58" i="10" s="1"/>
  <c r="N37" i="10"/>
  <c r="P37" i="10"/>
  <c r="O25" i="10"/>
  <c r="K25" i="10"/>
  <c r="U25" i="10" s="1"/>
  <c r="W6" i="10"/>
  <c r="P40" i="10"/>
  <c r="N40" i="10"/>
  <c r="P33" i="10"/>
  <c r="N33" i="10"/>
  <c r="P57" i="10"/>
  <c r="N57" i="10"/>
  <c r="L37" i="10"/>
  <c r="X37" i="10" s="1"/>
  <c r="AB38" i="10"/>
  <c r="Z38" i="10"/>
  <c r="R14" i="10"/>
  <c r="U57" i="10"/>
  <c r="L57" i="10"/>
  <c r="X57" i="10" s="1"/>
  <c r="P50" i="10"/>
  <c r="N50" i="10"/>
  <c r="O28" i="10"/>
  <c r="J28" i="10"/>
  <c r="J53" i="10"/>
  <c r="R43" i="10"/>
  <c r="O55" i="10"/>
  <c r="L55" i="10"/>
  <c r="X55" i="10" s="1"/>
  <c r="J45" i="10"/>
  <c r="W32" i="10"/>
  <c r="Y32" i="10"/>
  <c r="K37" i="10"/>
  <c r="U37" i="10" s="1"/>
  <c r="T42" i="10"/>
  <c r="V42" i="10"/>
  <c r="W24" i="10"/>
  <c r="Y24" i="10"/>
  <c r="N16" i="10"/>
  <c r="P16" i="10"/>
  <c r="Q22" i="10"/>
  <c r="S22" i="10"/>
  <c r="AA6" i="10"/>
  <c r="AB6" i="10" s="1"/>
  <c r="K49" i="10"/>
  <c r="K19" i="10"/>
  <c r="U19" i="10" s="1"/>
  <c r="K27" i="10"/>
  <c r="L43" i="10"/>
  <c r="X43" i="10" s="1"/>
  <c r="J26" i="10"/>
  <c r="N24" i="10"/>
  <c r="P24" i="10"/>
  <c r="X3" i="10"/>
  <c r="V14" i="10"/>
  <c r="T14" i="10"/>
  <c r="Y34" i="10"/>
  <c r="W34" i="10"/>
  <c r="W4" i="10"/>
  <c r="S34" i="10"/>
  <c r="Q34" i="10"/>
  <c r="M55" i="10"/>
  <c r="AA55" i="10" s="1"/>
  <c r="R55" i="10"/>
  <c r="N47" i="7"/>
  <c r="K26" i="7"/>
  <c r="L26" i="7" s="1"/>
  <c r="M26" i="7" s="1"/>
  <c r="AA26" i="7" s="1"/>
  <c r="AB26" i="7" s="1"/>
  <c r="R57" i="7"/>
  <c r="S57" i="7" s="1"/>
  <c r="N54" i="7"/>
  <c r="N59" i="7"/>
  <c r="R54" i="7"/>
  <c r="S54" i="7" s="1"/>
  <c r="K50" i="7"/>
  <c r="L50" i="7" s="1"/>
  <c r="M50" i="7" s="1"/>
  <c r="T34" i="7"/>
  <c r="L25" i="7"/>
  <c r="M25" i="7" s="1"/>
  <c r="U57" i="7"/>
  <c r="V57" i="7" s="1"/>
  <c r="N39" i="7"/>
  <c r="M42" i="7"/>
  <c r="J36" i="7"/>
  <c r="K36" i="7" s="1"/>
  <c r="U36" i="7" s="1"/>
  <c r="V36" i="7" s="1"/>
  <c r="O16" i="7"/>
  <c r="P16" i="7" s="1"/>
  <c r="L22" i="7"/>
  <c r="M22" i="7" s="1"/>
  <c r="K29" i="7"/>
  <c r="U29" i="7" s="1"/>
  <c r="V29" i="7" s="1"/>
  <c r="Q19" i="7"/>
  <c r="S19" i="7"/>
  <c r="T39" i="7"/>
  <c r="V39" i="7"/>
  <c r="N31" i="7"/>
  <c r="L49" i="7"/>
  <c r="M49" i="7" s="1"/>
  <c r="M17" i="7"/>
  <c r="T23" i="7"/>
  <c r="V23" i="7"/>
  <c r="M18" i="7"/>
  <c r="W59" i="7"/>
  <c r="Y59" i="7"/>
  <c r="W32" i="7"/>
  <c r="Y32" i="7"/>
  <c r="U53" i="7"/>
  <c r="V53" i="7" s="1"/>
  <c r="Z60" i="7"/>
  <c r="AB60" i="7"/>
  <c r="T57" i="7"/>
  <c r="Q38" i="7"/>
  <c r="S38" i="7"/>
  <c r="M14" i="7"/>
  <c r="L46" i="7"/>
  <c r="M46" i="7" s="1"/>
  <c r="Z62" i="7"/>
  <c r="AB62" i="7"/>
  <c r="W23" i="7"/>
  <c r="Y23" i="7"/>
  <c r="T47" i="7"/>
  <c r="V47" i="7"/>
  <c r="N20" i="7"/>
  <c r="P20" i="7"/>
  <c r="M53" i="7"/>
  <c r="M30" i="7"/>
  <c r="Z59" i="7"/>
  <c r="AB59" i="7"/>
  <c r="T32" i="7"/>
  <c r="V32" i="7"/>
  <c r="L28" i="7"/>
  <c r="M28" i="7" s="1"/>
  <c r="K31" i="7"/>
  <c r="L31" i="7" s="1"/>
  <c r="M31" i="7" s="1"/>
  <c r="O48" i="7"/>
  <c r="P48" i="7" s="1"/>
  <c r="K43" i="7"/>
  <c r="L43" i="7" s="1"/>
  <c r="J52" i="7"/>
  <c r="J48" i="7"/>
  <c r="R48" i="7" s="1"/>
  <c r="S48" i="7" s="1"/>
  <c r="Q50" i="7"/>
  <c r="O28" i="7"/>
  <c r="P28" i="7" s="1"/>
  <c r="K51" i="7"/>
  <c r="U51" i="7" s="1"/>
  <c r="O56" i="7"/>
  <c r="P56" i="7" s="1"/>
  <c r="M54" i="7"/>
  <c r="K35" i="7"/>
  <c r="L35" i="7" s="1"/>
  <c r="R35" i="7"/>
  <c r="K16" i="7"/>
  <c r="L16" i="7" s="1"/>
  <c r="M16" i="7" s="1"/>
  <c r="K55" i="7"/>
  <c r="K15" i="7"/>
  <c r="L15" i="7" s="1"/>
  <c r="M15" i="7" s="1"/>
  <c r="K19" i="7"/>
  <c r="L19" i="7" s="1"/>
  <c r="L58" i="7"/>
  <c r="M58" i="7" s="1"/>
  <c r="K27" i="7"/>
  <c r="L27" i="7" s="1"/>
  <c r="M27" i="7" s="1"/>
  <c r="J44" i="7"/>
  <c r="R44" i="7" s="1"/>
  <c r="S44" i="7" s="1"/>
  <c r="J56" i="7"/>
  <c r="K56" i="7" s="1"/>
  <c r="X20" i="7"/>
  <c r="Y20" i="7" s="1"/>
  <c r="R62" i="7"/>
  <c r="N22" i="7"/>
  <c r="R30" i="7"/>
  <c r="S30" i="7" s="1"/>
  <c r="T28" i="7"/>
  <c r="R28" i="7"/>
  <c r="S28" i="7" s="1"/>
  <c r="U37" i="7"/>
  <c r="V37" i="7" s="1"/>
  <c r="R16" i="7"/>
  <c r="S16" i="7" s="1"/>
  <c r="R32" i="7"/>
  <c r="S32" i="7" s="1"/>
  <c r="R60" i="7"/>
  <c r="S60" i="7" s="1"/>
  <c r="R46" i="7"/>
  <c r="S46" i="7" s="1"/>
  <c r="U54" i="7"/>
  <c r="V54" i="7" s="1"/>
  <c r="O32" i="7"/>
  <c r="P32" i="7" s="1"/>
  <c r="N38" i="7"/>
  <c r="X57" i="7"/>
  <c r="AA38" i="7"/>
  <c r="AB38" i="7" s="1"/>
  <c r="X38" i="7"/>
  <c r="Y38" i="7" s="1"/>
  <c r="R47" i="7"/>
  <c r="S47" i="7" s="1"/>
  <c r="T20" i="7"/>
  <c r="T59" i="7"/>
  <c r="R59" i="7"/>
  <c r="S59" i="7" s="1"/>
  <c r="T61" i="7"/>
  <c r="N36" i="7"/>
  <c r="Q43" i="7"/>
  <c r="U45" i="7"/>
  <c r="V45" i="7" s="1"/>
  <c r="R45" i="7"/>
  <c r="R27" i="7"/>
  <c r="S27" i="7" s="1"/>
  <c r="Q61" i="7"/>
  <c r="X60" i="7"/>
  <c r="X53" i="7"/>
  <c r="Y53" i="7" s="1"/>
  <c r="N53" i="7"/>
  <c r="N23" i="7"/>
  <c r="U18" i="7"/>
  <c r="V18" i="7" s="1"/>
  <c r="AA39" i="7"/>
  <c r="AB39" i="7" s="1"/>
  <c r="R39" i="7"/>
  <c r="S39" i="7" s="1"/>
  <c r="U17" i="7"/>
  <c r="V17" i="7" s="1"/>
  <c r="U42" i="7"/>
  <c r="V42" i="7" s="1"/>
  <c r="U25" i="7"/>
  <c r="V25" i="7" s="1"/>
  <c r="R42" i="7"/>
  <c r="S42" i="7" s="1"/>
  <c r="R15" i="7"/>
  <c r="S15" i="7" s="1"/>
  <c r="AA23" i="7"/>
  <c r="AB23" i="7" s="1"/>
  <c r="R23" i="7"/>
  <c r="S23" i="7" s="1"/>
  <c r="U49" i="7"/>
  <c r="V49" i="7" s="1"/>
  <c r="AA61" i="7"/>
  <c r="AB61" i="7" s="1"/>
  <c r="R22" i="7"/>
  <c r="S22" i="7" s="1"/>
  <c r="U22" i="7"/>
  <c r="V22" i="7" s="1"/>
  <c r="N15" i="7"/>
  <c r="O14" i="7"/>
  <c r="P14" i="7" s="1"/>
  <c r="R53" i="7"/>
  <c r="S53" i="7" s="1"/>
  <c r="X61" i="7"/>
  <c r="Y61" i="7" s="1"/>
  <c r="O61" i="7"/>
  <c r="P61" i="7" s="1"/>
  <c r="R21" i="7"/>
  <c r="S21" i="7" s="1"/>
  <c r="O21" i="7"/>
  <c r="P21" i="7" s="1"/>
  <c r="X21" i="7"/>
  <c r="Y21" i="7" s="1"/>
  <c r="AA20" i="7"/>
  <c r="AB20" i="7" s="1"/>
  <c r="R20" i="7"/>
  <c r="S20" i="7" s="1"/>
  <c r="O29" i="7"/>
  <c r="P29" i="7" s="1"/>
  <c r="Q34" i="7"/>
  <c r="Z47" i="7"/>
  <c r="W34" i="7"/>
  <c r="O45" i="7"/>
  <c r="P45" i="7" s="1"/>
  <c r="Z24" i="7"/>
  <c r="W47" i="7"/>
  <c r="Z40" i="7"/>
  <c r="W62" i="7"/>
  <c r="W39" i="7"/>
  <c r="Z21" i="7"/>
  <c r="Z32" i="7"/>
  <c r="Q26" i="7"/>
  <c r="O35" i="7"/>
  <c r="P35" i="7" s="1"/>
  <c r="N34" i="7"/>
  <c r="O41" i="7"/>
  <c r="P41" i="7" s="1"/>
  <c r="X41" i="7"/>
  <c r="Y41" i="7" s="1"/>
  <c r="N57" i="7"/>
  <c r="N30" i="7"/>
  <c r="X24" i="7"/>
  <c r="Y24" i="7" s="1"/>
  <c r="O24" i="7"/>
  <c r="P24" i="7" s="1"/>
  <c r="N42" i="7"/>
  <c r="R55" i="7"/>
  <c r="S55" i="7" s="1"/>
  <c r="O19" i="7"/>
  <c r="P19" i="7" s="1"/>
  <c r="Q31" i="7"/>
  <c r="R51" i="7"/>
  <c r="S51" i="7" s="1"/>
  <c r="R25" i="7"/>
  <c r="S25" i="7" s="1"/>
  <c r="R18" i="7"/>
  <c r="S18" i="7" s="1"/>
  <c r="R49" i="7"/>
  <c r="S49" i="7" s="1"/>
  <c r="O51" i="7"/>
  <c r="P51" i="7" s="1"/>
  <c r="N60" i="7"/>
  <c r="R41" i="7"/>
  <c r="S41" i="7" s="1"/>
  <c r="AA41" i="7"/>
  <c r="AB41" i="7" s="1"/>
  <c r="O58" i="7"/>
  <c r="P58" i="7" s="1"/>
  <c r="Q40" i="7"/>
  <c r="O49" i="7"/>
  <c r="P49" i="7" s="1"/>
  <c r="N46" i="7"/>
  <c r="N55" i="7"/>
  <c r="N50" i="7"/>
  <c r="O43" i="7"/>
  <c r="P43" i="7" s="1"/>
  <c r="O52" i="7"/>
  <c r="P52" i="7" s="1"/>
  <c r="R17" i="7"/>
  <c r="S17" i="7" s="1"/>
  <c r="O17" i="7"/>
  <c r="P17" i="7" s="1"/>
  <c r="Q24" i="7"/>
  <c r="O33" i="7"/>
  <c r="P33" i="7" s="1"/>
  <c r="X33" i="7"/>
  <c r="Y33" i="7" s="1"/>
  <c r="N44" i="7"/>
  <c r="N26" i="7"/>
  <c r="O25" i="7"/>
  <c r="P25" i="7" s="1"/>
  <c r="O18" i="7"/>
  <c r="P18" i="7" s="1"/>
  <c r="R33" i="7"/>
  <c r="S33" i="7" s="1"/>
  <c r="AA33" i="7"/>
  <c r="AB33" i="7" s="1"/>
  <c r="N37" i="7"/>
  <c r="O27" i="7"/>
  <c r="P27" i="7" s="1"/>
  <c r="N40" i="7"/>
  <c r="K6" i="7"/>
  <c r="U6" i="7" s="1"/>
  <c r="V6" i="7" s="1"/>
  <c r="N4" i="7"/>
  <c r="R6" i="7"/>
  <c r="R5" i="7"/>
  <c r="Q5" i="7" s="1"/>
  <c r="K5" i="7"/>
  <c r="S4" i="7"/>
  <c r="Q4" i="7"/>
  <c r="U4" i="7"/>
  <c r="L4" i="7"/>
  <c r="X4" i="7" s="1"/>
  <c r="K3" i="7"/>
  <c r="R3" i="7"/>
  <c r="O6" i="7"/>
  <c r="O5" i="7"/>
  <c r="K4" i="2"/>
  <c r="L4" i="2" s="1"/>
  <c r="J4" i="2"/>
  <c r="M4" i="2" s="1"/>
  <c r="N4" i="2" s="1"/>
  <c r="AB9" i="2"/>
  <c r="I5" i="2"/>
  <c r="J5" i="2" s="1"/>
  <c r="I6" i="2"/>
  <c r="J6" i="2" s="1"/>
  <c r="J3" i="2"/>
  <c r="K3" i="2" s="1"/>
  <c r="L3" i="2" s="1"/>
  <c r="I8" i="2"/>
  <c r="I9" i="2"/>
  <c r="I10" i="2"/>
  <c r="I12" i="2"/>
  <c r="J12" i="2" s="1"/>
  <c r="I13" i="2"/>
  <c r="J13" i="2" s="1"/>
  <c r="I15" i="2"/>
  <c r="I16" i="2"/>
  <c r="J16" i="2" s="1"/>
  <c r="I17" i="2"/>
  <c r="J17" i="2" s="1"/>
  <c r="I18" i="2"/>
  <c r="J18" i="2" s="1"/>
  <c r="I19" i="2"/>
  <c r="J19" i="2" s="1"/>
  <c r="I20" i="2"/>
  <c r="I21" i="2"/>
  <c r="J21" i="2" s="1"/>
  <c r="I22" i="2"/>
  <c r="J22" i="2" s="1"/>
  <c r="I26" i="2"/>
  <c r="J26" i="2" s="1"/>
  <c r="I27" i="2"/>
  <c r="I29" i="2"/>
  <c r="J29" i="2" s="1"/>
  <c r="I30" i="2"/>
  <c r="J30" i="2" s="1"/>
  <c r="I32" i="2"/>
  <c r="J32" i="2" s="1"/>
  <c r="I33" i="2"/>
  <c r="I34" i="2"/>
  <c r="J34" i="2" s="1"/>
  <c r="I35" i="2"/>
  <c r="J35" i="2" s="1"/>
  <c r="J8" i="2"/>
  <c r="J10" i="2"/>
  <c r="J20" i="2"/>
  <c r="M50" i="10" l="1"/>
  <c r="AA50" i="10" s="1"/>
  <c r="Z50" i="10" s="1"/>
  <c r="Y36" i="10"/>
  <c r="W36" i="10"/>
  <c r="L56" i="10"/>
  <c r="W44" i="10"/>
  <c r="Q17" i="10"/>
  <c r="S17" i="10"/>
  <c r="V35" i="10"/>
  <c r="T35" i="10"/>
  <c r="T52" i="10"/>
  <c r="V52" i="10"/>
  <c r="V36" i="10"/>
  <c r="T36" i="10"/>
  <c r="M35" i="10"/>
  <c r="AA35" i="10" s="1"/>
  <c r="Z35" i="10" s="1"/>
  <c r="L48" i="10"/>
  <c r="X48" i="10" s="1"/>
  <c r="W48" i="10" s="1"/>
  <c r="M44" i="10"/>
  <c r="AA44" i="10" s="1"/>
  <c r="Z8" i="10"/>
  <c r="AB8" i="10"/>
  <c r="L14" i="10"/>
  <c r="Q36" i="10"/>
  <c r="S36" i="10"/>
  <c r="M36" i="10"/>
  <c r="AA36" i="10" s="1"/>
  <c r="U17" i="10"/>
  <c r="L17" i="10"/>
  <c r="X17" i="10" s="1"/>
  <c r="M43" i="10"/>
  <c r="AA43" i="10" s="1"/>
  <c r="W35" i="10"/>
  <c r="M37" i="10"/>
  <c r="AA37" i="10" s="1"/>
  <c r="R52" i="10"/>
  <c r="L52" i="10"/>
  <c r="L50" i="10"/>
  <c r="X50" i="10" s="1"/>
  <c r="R50" i="10"/>
  <c r="K50" i="10"/>
  <c r="U50" i="10" s="1"/>
  <c r="M16" i="10"/>
  <c r="AA16" i="10" s="1"/>
  <c r="Z16" i="10" s="1"/>
  <c r="P36" i="10"/>
  <c r="N36" i="10"/>
  <c r="L42" i="10"/>
  <c r="X5" i="10"/>
  <c r="Y5" i="10" s="1"/>
  <c r="T54" i="10"/>
  <c r="V54" i="10"/>
  <c r="AB43" i="10"/>
  <c r="Z43" i="10"/>
  <c r="V57" i="10"/>
  <c r="T57" i="10"/>
  <c r="P25" i="10"/>
  <c r="N25" i="10"/>
  <c r="S3" i="10"/>
  <c r="Q3" i="10"/>
  <c r="N29" i="10"/>
  <c r="P29" i="10"/>
  <c r="K31" i="10"/>
  <c r="U31" i="10" s="1"/>
  <c r="Q27" i="10"/>
  <c r="S27" i="10"/>
  <c r="Q37" i="10"/>
  <c r="S37" i="10"/>
  <c r="S49" i="10"/>
  <c r="Q49" i="10"/>
  <c r="Z4" i="10"/>
  <c r="T18" i="10"/>
  <c r="V18" i="10"/>
  <c r="N5" i="10"/>
  <c r="P31" i="10"/>
  <c r="N31" i="10"/>
  <c r="AB16" i="10"/>
  <c r="AB37" i="10"/>
  <c r="Z37" i="10"/>
  <c r="AB44" i="10"/>
  <c r="Z44" i="10"/>
  <c r="N45" i="10"/>
  <c r="P45" i="10"/>
  <c r="V29" i="10"/>
  <c r="T29" i="10"/>
  <c r="Q55" i="10"/>
  <c r="S55" i="10"/>
  <c r="Y43" i="10"/>
  <c r="W43" i="10"/>
  <c r="R45" i="10"/>
  <c r="K45" i="10"/>
  <c r="U45" i="10" s="1"/>
  <c r="R28" i="10"/>
  <c r="Q14" i="10"/>
  <c r="S14" i="10"/>
  <c r="R30" i="10"/>
  <c r="K30" i="10"/>
  <c r="Y46" i="10"/>
  <c r="W46" i="10"/>
  <c r="AA5" i="10"/>
  <c r="AB5" i="10" s="1"/>
  <c r="R5" i="10"/>
  <c r="S19" i="10"/>
  <c r="Q19" i="10"/>
  <c r="M18" i="10"/>
  <c r="AA18" i="10" s="1"/>
  <c r="S29" i="10"/>
  <c r="Q29" i="10"/>
  <c r="T48" i="10"/>
  <c r="V48" i="10"/>
  <c r="Y29" i="10"/>
  <c r="W29" i="10"/>
  <c r="S18" i="10"/>
  <c r="Q18" i="10"/>
  <c r="AB55" i="10"/>
  <c r="Z55" i="10"/>
  <c r="U27" i="10"/>
  <c r="L27" i="10"/>
  <c r="X27" i="10" s="1"/>
  <c r="W55" i="10"/>
  <c r="Y55" i="10"/>
  <c r="P28" i="10"/>
  <c r="N28" i="10"/>
  <c r="Y58" i="10"/>
  <c r="W58" i="10"/>
  <c r="AB35" i="10"/>
  <c r="Y18" i="10"/>
  <c r="W18" i="10"/>
  <c r="Y48" i="10"/>
  <c r="N54" i="10"/>
  <c r="P54" i="10"/>
  <c r="M29" i="10"/>
  <c r="AA29" i="10" s="1"/>
  <c r="R26" i="10"/>
  <c r="K26" i="10"/>
  <c r="U26" i="10" s="1"/>
  <c r="AB3" i="10"/>
  <c r="Z3" i="10"/>
  <c r="W3" i="10"/>
  <c r="Y3" i="10"/>
  <c r="V19" i="10"/>
  <c r="T19" i="10"/>
  <c r="N55" i="10"/>
  <c r="P55" i="10"/>
  <c r="S58" i="10"/>
  <c r="Q58" i="10"/>
  <c r="N30" i="10"/>
  <c r="P30" i="10"/>
  <c r="W16" i="10"/>
  <c r="Y16" i="10"/>
  <c r="R31" i="10"/>
  <c r="P48" i="10"/>
  <c r="N48" i="10"/>
  <c r="N53" i="10"/>
  <c r="P53" i="10"/>
  <c r="R15" i="10"/>
  <c r="K15" i="10"/>
  <c r="U15" i="10" s="1"/>
  <c r="R54" i="10"/>
  <c r="N15" i="10"/>
  <c r="P15" i="10"/>
  <c r="L54" i="10"/>
  <c r="X54" i="10" s="1"/>
  <c r="Z57" i="10"/>
  <c r="AB57" i="10"/>
  <c r="U49" i="10"/>
  <c r="L49" i="10"/>
  <c r="S43" i="10"/>
  <c r="Q43" i="10"/>
  <c r="Y37" i="10"/>
  <c r="W37" i="10"/>
  <c r="M58" i="10"/>
  <c r="AA58" i="10" s="1"/>
  <c r="T46" i="10"/>
  <c r="V46" i="10"/>
  <c r="K28" i="10"/>
  <c r="Z6" i="10"/>
  <c r="V25" i="10"/>
  <c r="T25" i="10"/>
  <c r="P26" i="10"/>
  <c r="N26" i="10"/>
  <c r="AB46" i="10"/>
  <c r="Z46" i="10"/>
  <c r="V37" i="10"/>
  <c r="T37" i="10"/>
  <c r="R53" i="10"/>
  <c r="K53" i="10"/>
  <c r="W57" i="10"/>
  <c r="Y57" i="10"/>
  <c r="L25" i="10"/>
  <c r="X25" i="10" s="1"/>
  <c r="R48" i="10"/>
  <c r="L19" i="10"/>
  <c r="X19" i="10" s="1"/>
  <c r="Q46" i="10"/>
  <c r="S46" i="10"/>
  <c r="Q25" i="10"/>
  <c r="S25" i="10"/>
  <c r="Q57" i="7"/>
  <c r="Q28" i="7"/>
  <c r="X26" i="7"/>
  <c r="W26" i="7" s="1"/>
  <c r="U50" i="7"/>
  <c r="T50" i="7" s="1"/>
  <c r="Q54" i="7"/>
  <c r="U26" i="7"/>
  <c r="V26" i="7" s="1"/>
  <c r="N16" i="7"/>
  <c r="M43" i="7"/>
  <c r="T36" i="7"/>
  <c r="U43" i="7"/>
  <c r="V43" i="7" s="1"/>
  <c r="X28" i="7"/>
  <c r="W28" i="7" s="1"/>
  <c r="X50" i="7"/>
  <c r="W50" i="7" s="1"/>
  <c r="Q44" i="7"/>
  <c r="N28" i="7"/>
  <c r="L29" i="7"/>
  <c r="X29" i="7" s="1"/>
  <c r="Y29" i="7" s="1"/>
  <c r="R36" i="7"/>
  <c r="Q36" i="7" s="1"/>
  <c r="L36" i="7"/>
  <c r="M36" i="7" s="1"/>
  <c r="AA36" i="7" s="1"/>
  <c r="AB36" i="7" s="1"/>
  <c r="W60" i="7"/>
  <c r="Y60" i="7"/>
  <c r="Q35" i="7"/>
  <c r="S35" i="7"/>
  <c r="W38" i="7"/>
  <c r="W57" i="7"/>
  <c r="Y57" i="7"/>
  <c r="Q62" i="7"/>
  <c r="S62" i="7"/>
  <c r="T53" i="7"/>
  <c r="Q46" i="7"/>
  <c r="Q45" i="7"/>
  <c r="S45" i="7"/>
  <c r="T51" i="7"/>
  <c r="V51" i="7"/>
  <c r="U27" i="7"/>
  <c r="W20" i="7"/>
  <c r="R56" i="7"/>
  <c r="S56" i="7" s="1"/>
  <c r="U19" i="7"/>
  <c r="V19" i="7" s="1"/>
  <c r="K52" i="7"/>
  <c r="U52" i="7" s="1"/>
  <c r="K44" i="7"/>
  <c r="U35" i="7"/>
  <c r="K48" i="7"/>
  <c r="U48" i="7" s="1"/>
  <c r="L55" i="7"/>
  <c r="X55" i="7" s="1"/>
  <c r="U55" i="7"/>
  <c r="V55" i="7" s="1"/>
  <c r="N56" i="7"/>
  <c r="M35" i="7"/>
  <c r="M19" i="7"/>
  <c r="AA19" i="7" s="1"/>
  <c r="L51" i="7"/>
  <c r="X51" i="7" s="1"/>
  <c r="Q16" i="7"/>
  <c r="R52" i="7"/>
  <c r="L56" i="7"/>
  <c r="M56" i="7" s="1"/>
  <c r="N48" i="7"/>
  <c r="Q32" i="7"/>
  <c r="X17" i="7"/>
  <c r="Q30" i="7"/>
  <c r="N32" i="7"/>
  <c r="AA57" i="7"/>
  <c r="AB57" i="7" s="1"/>
  <c r="R37" i="7"/>
  <c r="S37" i="7" s="1"/>
  <c r="X54" i="7"/>
  <c r="Q48" i="7"/>
  <c r="U30" i="7"/>
  <c r="V30" i="7" s="1"/>
  <c r="X37" i="7"/>
  <c r="X19" i="7"/>
  <c r="Y19" i="7" s="1"/>
  <c r="T54" i="7"/>
  <c r="T37" i="7"/>
  <c r="X43" i="7"/>
  <c r="AA28" i="7"/>
  <c r="AB28" i="7" s="1"/>
  <c r="Q60" i="7"/>
  <c r="X18" i="7"/>
  <c r="Y18" i="7" s="1"/>
  <c r="Z61" i="7"/>
  <c r="X35" i="7"/>
  <c r="Z26" i="7"/>
  <c r="AA53" i="7"/>
  <c r="AA17" i="7"/>
  <c r="AB17" i="7" s="1"/>
  <c r="Q47" i="7"/>
  <c r="Z38" i="7"/>
  <c r="X45" i="7"/>
  <c r="Y45" i="7" s="1"/>
  <c r="R58" i="7"/>
  <c r="AA50" i="7"/>
  <c r="AB50" i="7" s="1"/>
  <c r="U58" i="7"/>
  <c r="V58" i="7" s="1"/>
  <c r="Q42" i="7"/>
  <c r="AA37" i="7"/>
  <c r="AB37" i="7" s="1"/>
  <c r="U56" i="7"/>
  <c r="V56" i="7" s="1"/>
  <c r="Q21" i="7"/>
  <c r="Q59" i="7"/>
  <c r="W53" i="7"/>
  <c r="R29" i="7"/>
  <c r="S29" i="7" s="1"/>
  <c r="T29" i="7"/>
  <c r="T22" i="7"/>
  <c r="U46" i="7"/>
  <c r="V46" i="7" s="1"/>
  <c r="X46" i="7"/>
  <c r="Y46" i="7" s="1"/>
  <c r="T25" i="7"/>
  <c r="Q22" i="7"/>
  <c r="X22" i="7"/>
  <c r="Y22" i="7" s="1"/>
  <c r="Q39" i="7"/>
  <c r="U15" i="7"/>
  <c r="V15" i="7" s="1"/>
  <c r="X15" i="7"/>
  <c r="Y15" i="7" s="1"/>
  <c r="Z39" i="7"/>
  <c r="T49" i="7"/>
  <c r="T42" i="7"/>
  <c r="Z23" i="7"/>
  <c r="Q15" i="7"/>
  <c r="T18" i="7"/>
  <c r="T45" i="7"/>
  <c r="Q23" i="7"/>
  <c r="X27" i="7"/>
  <c r="U31" i="7"/>
  <c r="V31" i="7" s="1"/>
  <c r="X31" i="7"/>
  <c r="Y31" i="7" s="1"/>
  <c r="T17" i="7"/>
  <c r="X42" i="7"/>
  <c r="Y42" i="7" s="1"/>
  <c r="Q27" i="7"/>
  <c r="R14" i="7"/>
  <c r="S14" i="7" s="1"/>
  <c r="N14" i="7"/>
  <c r="W24" i="7"/>
  <c r="N45" i="7"/>
  <c r="N29" i="7"/>
  <c r="W21" i="7"/>
  <c r="N61" i="7"/>
  <c r="N21" i="7"/>
  <c r="W61" i="7"/>
  <c r="Q53" i="7"/>
  <c r="W33" i="7"/>
  <c r="Z41" i="7"/>
  <c r="Q20" i="7"/>
  <c r="Z33" i="7"/>
  <c r="W41" i="7"/>
  <c r="Z20" i="7"/>
  <c r="N52" i="7"/>
  <c r="Q33" i="7"/>
  <c r="N17" i="7"/>
  <c r="N41" i="7"/>
  <c r="N51" i="7"/>
  <c r="N24" i="7"/>
  <c r="N27" i="7"/>
  <c r="N18" i="7"/>
  <c r="N43" i="7"/>
  <c r="N58" i="7"/>
  <c r="N35" i="7"/>
  <c r="Q17" i="7"/>
  <c r="Q18" i="7"/>
  <c r="N19" i="7"/>
  <c r="N25" i="7"/>
  <c r="N33" i="7"/>
  <c r="N49" i="7"/>
  <c r="Q41" i="7"/>
  <c r="Q49" i="7"/>
  <c r="Q25" i="7"/>
  <c r="Q55" i="7"/>
  <c r="Q51" i="7"/>
  <c r="T6" i="7"/>
  <c r="L6" i="7"/>
  <c r="X6" i="7" s="1"/>
  <c r="W6" i="7" s="1"/>
  <c r="M4" i="7"/>
  <c r="AA4" i="7" s="1"/>
  <c r="AB4" i="7" s="1"/>
  <c r="S3" i="7"/>
  <c r="Q3" i="7"/>
  <c r="N6" i="7"/>
  <c r="P6" i="7"/>
  <c r="U5" i="7"/>
  <c r="S5" i="7"/>
  <c r="S6" i="7"/>
  <c r="Q6" i="7"/>
  <c r="U3" i="7"/>
  <c r="L3" i="7"/>
  <c r="X3" i="7" s="1"/>
  <c r="N5" i="7"/>
  <c r="P5" i="7"/>
  <c r="V4" i="7"/>
  <c r="T4" i="7"/>
  <c r="L5" i="7"/>
  <c r="X5" i="7" s="1"/>
  <c r="W4" i="7"/>
  <c r="Y4" i="7"/>
  <c r="K5" i="2"/>
  <c r="K6" i="2"/>
  <c r="V17" i="10" l="1"/>
  <c r="T17" i="10"/>
  <c r="L31" i="10"/>
  <c r="W50" i="10"/>
  <c r="Y50" i="10"/>
  <c r="AB36" i="10"/>
  <c r="Z36" i="10"/>
  <c r="S50" i="10"/>
  <c r="Q50" i="10"/>
  <c r="X52" i="10"/>
  <c r="M52" i="10"/>
  <c r="AA52" i="10" s="1"/>
  <c r="AB50" i="10"/>
  <c r="X42" i="10"/>
  <c r="M42" i="10"/>
  <c r="AA42" i="10" s="1"/>
  <c r="S52" i="10"/>
  <c r="Q52" i="10"/>
  <c r="X56" i="10"/>
  <c r="M56" i="10"/>
  <c r="AA56" i="10" s="1"/>
  <c r="M48" i="10"/>
  <c r="AA48" i="10" s="1"/>
  <c r="Z48" i="10" s="1"/>
  <c r="X14" i="10"/>
  <c r="M14" i="10"/>
  <c r="AA14" i="10" s="1"/>
  <c r="Q5" i="10"/>
  <c r="S5" i="10"/>
  <c r="M19" i="10"/>
  <c r="AA19" i="10" s="1"/>
  <c r="V50" i="10"/>
  <c r="T50" i="10"/>
  <c r="W17" i="10"/>
  <c r="Y17" i="10"/>
  <c r="M17" i="10"/>
  <c r="AA17" i="10" s="1"/>
  <c r="Z5" i="10"/>
  <c r="T15" i="10"/>
  <c r="V15" i="10"/>
  <c r="S26" i="10"/>
  <c r="Q26" i="10"/>
  <c r="S28" i="10"/>
  <c r="Q28" i="10"/>
  <c r="T31" i="10"/>
  <c r="V31" i="10"/>
  <c r="W5" i="10"/>
  <c r="U53" i="10"/>
  <c r="L53" i="10"/>
  <c r="X53" i="10" s="1"/>
  <c r="V45" i="10"/>
  <c r="T45" i="10"/>
  <c r="W19" i="10"/>
  <c r="Y19" i="10"/>
  <c r="Q53" i="10"/>
  <c r="S53" i="10"/>
  <c r="Z58" i="10"/>
  <c r="AB58" i="10"/>
  <c r="S15" i="10"/>
  <c r="Q15" i="10"/>
  <c r="AB29" i="10"/>
  <c r="Z29" i="10"/>
  <c r="AB18" i="10"/>
  <c r="Z18" i="10"/>
  <c r="U30" i="10"/>
  <c r="L30" i="10"/>
  <c r="Q45" i="10"/>
  <c r="S45" i="10"/>
  <c r="X49" i="10"/>
  <c r="M49" i="10"/>
  <c r="AA49" i="10" s="1"/>
  <c r="AB19" i="10"/>
  <c r="Z19" i="10"/>
  <c r="Q31" i="10"/>
  <c r="S31" i="10"/>
  <c r="M27" i="10"/>
  <c r="AA27" i="10" s="1"/>
  <c r="M53" i="10"/>
  <c r="AA53" i="10" s="1"/>
  <c r="U5" i="10"/>
  <c r="V5" i="10" s="1"/>
  <c r="Y54" i="10"/>
  <c r="W54" i="10"/>
  <c r="L45" i="10"/>
  <c r="X45" i="10" s="1"/>
  <c r="M45" i="10"/>
  <c r="AA45" i="10" s="1"/>
  <c r="Q54" i="10"/>
  <c r="S54" i="10"/>
  <c r="T26" i="10"/>
  <c r="V26" i="10"/>
  <c r="V49" i="10"/>
  <c r="T49" i="10"/>
  <c r="S48" i="10"/>
  <c r="Q48" i="10"/>
  <c r="U28" i="10"/>
  <c r="L28" i="10"/>
  <c r="Y27" i="10"/>
  <c r="W27" i="10"/>
  <c r="Q30" i="10"/>
  <c r="S30" i="10"/>
  <c r="L26" i="10"/>
  <c r="X26" i="10" s="1"/>
  <c r="L15" i="10"/>
  <c r="X15" i="10" s="1"/>
  <c r="V27" i="10"/>
  <c r="T27" i="10"/>
  <c r="Y25" i="10"/>
  <c r="W25" i="10"/>
  <c r="M25" i="10"/>
  <c r="AA25" i="10" s="1"/>
  <c r="M54" i="10"/>
  <c r="AA54" i="10" s="1"/>
  <c r="V50" i="7"/>
  <c r="Y26" i="7"/>
  <c r="S36" i="7"/>
  <c r="T43" i="7"/>
  <c r="Y50" i="7"/>
  <c r="T26" i="7"/>
  <c r="W19" i="7"/>
  <c r="Y28" i="7"/>
  <c r="W18" i="7"/>
  <c r="M29" i="7"/>
  <c r="AA29" i="7" s="1"/>
  <c r="X36" i="7"/>
  <c r="Z57" i="7"/>
  <c r="L52" i="7"/>
  <c r="Z4" i="7"/>
  <c r="W54" i="7"/>
  <c r="Y54" i="7"/>
  <c r="W55" i="7"/>
  <c r="Y55" i="7"/>
  <c r="T48" i="7"/>
  <c r="V48" i="7"/>
  <c r="T27" i="7"/>
  <c r="V27" i="7"/>
  <c r="T35" i="7"/>
  <c r="V35" i="7"/>
  <c r="Z53" i="7"/>
  <c r="AB53" i="7"/>
  <c r="Q58" i="7"/>
  <c r="S58" i="7"/>
  <c r="W35" i="7"/>
  <c r="Y35" i="7"/>
  <c r="W51" i="7"/>
  <c r="Y51" i="7"/>
  <c r="W43" i="7"/>
  <c r="Y43" i="7"/>
  <c r="Q52" i="7"/>
  <c r="S52" i="7"/>
  <c r="W27" i="7"/>
  <c r="Y27" i="7"/>
  <c r="Z19" i="7"/>
  <c r="AB19" i="7"/>
  <c r="T19" i="7"/>
  <c r="Z17" i="7"/>
  <c r="W37" i="7"/>
  <c r="Y37" i="7"/>
  <c r="W17" i="7"/>
  <c r="Y17" i="7"/>
  <c r="T52" i="7"/>
  <c r="V52" i="7"/>
  <c r="L48" i="7"/>
  <c r="X48" i="7" s="1"/>
  <c r="Y48" i="7" s="1"/>
  <c r="Q37" i="7"/>
  <c r="M51" i="7"/>
  <c r="AA51" i="7" s="1"/>
  <c r="M55" i="7"/>
  <c r="AA55" i="7" s="1"/>
  <c r="AB55" i="7" s="1"/>
  <c r="U44" i="7"/>
  <c r="V44" i="7" s="1"/>
  <c r="L44" i="7"/>
  <c r="X44" i="7" s="1"/>
  <c r="Y44" i="7" s="1"/>
  <c r="Q56" i="7"/>
  <c r="T55" i="7"/>
  <c r="U16" i="7"/>
  <c r="Z36" i="7"/>
  <c r="Z28" i="7"/>
  <c r="W45" i="7"/>
  <c r="X30" i="7"/>
  <c r="Y30" i="7" s="1"/>
  <c r="T30" i="7"/>
  <c r="AA54" i="7"/>
  <c r="AB54" i="7" s="1"/>
  <c r="AA45" i="7"/>
  <c r="AB45" i="7" s="1"/>
  <c r="AA43" i="7"/>
  <c r="AA18" i="7"/>
  <c r="AA15" i="7"/>
  <c r="AA35" i="7"/>
  <c r="AB35" i="7" s="1"/>
  <c r="Z50" i="7"/>
  <c r="X58" i="7"/>
  <c r="Y58" i="7" s="1"/>
  <c r="X56" i="7"/>
  <c r="Y56" i="7" s="1"/>
  <c r="AA56" i="7"/>
  <c r="AB56" i="7" s="1"/>
  <c r="AA22" i="7"/>
  <c r="AB22" i="7" s="1"/>
  <c r="T56" i="7"/>
  <c r="T58" i="7"/>
  <c r="X16" i="7"/>
  <c r="Y16" i="7" s="1"/>
  <c r="AA16" i="7"/>
  <c r="AB16" i="7" s="1"/>
  <c r="AA27" i="7"/>
  <c r="AB27" i="7" s="1"/>
  <c r="AA31" i="7"/>
  <c r="AB31" i="7" s="1"/>
  <c r="AA42" i="7"/>
  <c r="Z37" i="7"/>
  <c r="Q29" i="7"/>
  <c r="W29" i="7"/>
  <c r="T46" i="7"/>
  <c r="W22" i="7"/>
  <c r="W42" i="7"/>
  <c r="W15" i="7"/>
  <c r="X49" i="7"/>
  <c r="Y49" i="7" s="1"/>
  <c r="AA49" i="7"/>
  <c r="AB49" i="7" s="1"/>
  <c r="W31" i="7"/>
  <c r="T15" i="7"/>
  <c r="T31" i="7"/>
  <c r="AA46" i="7"/>
  <c r="AB46" i="7" s="1"/>
  <c r="X25" i="7"/>
  <c r="Y25" i="7" s="1"/>
  <c r="AA25" i="7"/>
  <c r="AB25" i="7" s="1"/>
  <c r="W46" i="7"/>
  <c r="U14" i="7"/>
  <c r="V14" i="7" s="1"/>
  <c r="Q14" i="7"/>
  <c r="Y6" i="7"/>
  <c r="M6" i="7"/>
  <c r="AA6" i="7" s="1"/>
  <c r="AB6" i="7" s="1"/>
  <c r="W5" i="7"/>
  <c r="Y5" i="7"/>
  <c r="Y3" i="7"/>
  <c r="W3" i="7"/>
  <c r="V3" i="7"/>
  <c r="T3" i="7"/>
  <c r="M5" i="7"/>
  <c r="AA5" i="7" s="1"/>
  <c r="V5" i="7"/>
  <c r="T5" i="7"/>
  <c r="M3" i="7"/>
  <c r="AA3" i="7" s="1"/>
  <c r="L5" i="2"/>
  <c r="N5" i="2" s="1"/>
  <c r="M5" i="2"/>
  <c r="P8" i="2"/>
  <c r="O8" i="2" s="1"/>
  <c r="P32" i="2"/>
  <c r="O32" i="2" s="1"/>
  <c r="AB33" i="2"/>
  <c r="AA33" i="2" s="1"/>
  <c r="Y33" i="2"/>
  <c r="X33" i="2" s="1"/>
  <c r="V33" i="2"/>
  <c r="U33" i="2" s="1"/>
  <c r="S33" i="2"/>
  <c r="R33" i="2" s="1"/>
  <c r="P33" i="2"/>
  <c r="O33" i="2" s="1"/>
  <c r="AB32" i="2"/>
  <c r="AA32" i="2" s="1"/>
  <c r="Y32" i="2"/>
  <c r="X32" i="2" s="1"/>
  <c r="V32" i="2"/>
  <c r="U32" i="2" s="1"/>
  <c r="S32" i="2"/>
  <c r="R32" i="2" s="1"/>
  <c r="AB27" i="2"/>
  <c r="AA27" i="2" s="1"/>
  <c r="Y27" i="2"/>
  <c r="X27" i="2" s="1"/>
  <c r="V27" i="2"/>
  <c r="U27" i="2" s="1"/>
  <c r="S27" i="2"/>
  <c r="R27" i="2" s="1"/>
  <c r="P27" i="2"/>
  <c r="O27" i="2" s="1"/>
  <c r="AB19" i="2"/>
  <c r="AA19" i="2" s="1"/>
  <c r="Y19" i="2"/>
  <c r="X19" i="2" s="1"/>
  <c r="AB16" i="2"/>
  <c r="AA16" i="2" s="1"/>
  <c r="AB15" i="2"/>
  <c r="AA15" i="2" s="1"/>
  <c r="Y15" i="2"/>
  <c r="X15" i="2" s="1"/>
  <c r="V15" i="2"/>
  <c r="U15" i="2" s="1"/>
  <c r="S15" i="2"/>
  <c r="R15" i="2" s="1"/>
  <c r="P15" i="2"/>
  <c r="O15" i="2" s="1"/>
  <c r="AB14" i="2"/>
  <c r="AA14" i="2" s="1"/>
  <c r="Y14" i="2"/>
  <c r="X14" i="2" s="1"/>
  <c r="V14" i="2"/>
  <c r="U14" i="2" s="1"/>
  <c r="S14" i="2"/>
  <c r="R14" i="2" s="1"/>
  <c r="P14" i="2"/>
  <c r="O14" i="2" s="1"/>
  <c r="AB10" i="2"/>
  <c r="AA10" i="2" s="1"/>
  <c r="Y10" i="2"/>
  <c r="X10" i="2" s="1"/>
  <c r="V10" i="2"/>
  <c r="U10" i="2" s="1"/>
  <c r="S10" i="2"/>
  <c r="R10" i="2" s="1"/>
  <c r="P10" i="2"/>
  <c r="O10" i="2" s="1"/>
  <c r="AA9" i="2"/>
  <c r="Y9" i="2"/>
  <c r="X9" i="2" s="1"/>
  <c r="V9" i="2"/>
  <c r="U9" i="2" s="1"/>
  <c r="AB8" i="2"/>
  <c r="AA8" i="2" s="1"/>
  <c r="Y8" i="2"/>
  <c r="X8" i="2" s="1"/>
  <c r="V8" i="2"/>
  <c r="U8" i="2" s="1"/>
  <c r="S8" i="2"/>
  <c r="R8" i="2" s="1"/>
  <c r="Y14" i="10" l="1"/>
  <c r="W14" i="10"/>
  <c r="AB52" i="10"/>
  <c r="Z52" i="10"/>
  <c r="Z56" i="10"/>
  <c r="AB56" i="10"/>
  <c r="W52" i="10"/>
  <c r="Y52" i="10"/>
  <c r="Y56" i="10"/>
  <c r="W56" i="10"/>
  <c r="AB48" i="10"/>
  <c r="Z42" i="10"/>
  <c r="AB42" i="10"/>
  <c r="AB17" i="10"/>
  <c r="Z17" i="10"/>
  <c r="AB14" i="10"/>
  <c r="Z14" i="10"/>
  <c r="Y42" i="10"/>
  <c r="W42" i="10"/>
  <c r="X31" i="10"/>
  <c r="M31" i="10"/>
  <c r="AA31" i="10" s="1"/>
  <c r="AB45" i="10"/>
  <c r="Z45" i="10"/>
  <c r="Y45" i="10"/>
  <c r="W45" i="10"/>
  <c r="T28" i="10"/>
  <c r="V28" i="10"/>
  <c r="X30" i="10"/>
  <c r="M30" i="10"/>
  <c r="AA30" i="10" s="1"/>
  <c r="M26" i="10"/>
  <c r="AA26" i="10" s="1"/>
  <c r="X28" i="10"/>
  <c r="M28" i="10"/>
  <c r="AA28" i="10" s="1"/>
  <c r="W49" i="10"/>
  <c r="Y49" i="10"/>
  <c r="Y15" i="10"/>
  <c r="W15" i="10"/>
  <c r="Z25" i="10"/>
  <c r="AB25" i="10"/>
  <c r="V30" i="10"/>
  <c r="T30" i="10"/>
  <c r="M15" i="10"/>
  <c r="AA15" i="10" s="1"/>
  <c r="AB53" i="10"/>
  <c r="Z53" i="10"/>
  <c r="Y26" i="10"/>
  <c r="W26" i="10"/>
  <c r="AB54" i="10"/>
  <c r="Z54" i="10"/>
  <c r="Y53" i="10"/>
  <c r="W53" i="10"/>
  <c r="Z49" i="10"/>
  <c r="AB49" i="10"/>
  <c r="AB27" i="10"/>
  <c r="Z27" i="10"/>
  <c r="T5" i="10"/>
  <c r="V53" i="10"/>
  <c r="T53" i="10"/>
  <c r="Z55" i="7"/>
  <c r="Z54" i="7"/>
  <c r="Z22" i="7"/>
  <c r="Y36" i="7"/>
  <c r="W36" i="7"/>
  <c r="M44" i="7"/>
  <c r="AA44" i="7" s="1"/>
  <c r="AB44" i="7" s="1"/>
  <c r="M52" i="7"/>
  <c r="AA52" i="7" s="1"/>
  <c r="AB52" i="7" s="1"/>
  <c r="X52" i="7"/>
  <c r="W44" i="7"/>
  <c r="Z42" i="7"/>
  <c r="AB42" i="7"/>
  <c r="Z29" i="7"/>
  <c r="AB29" i="7"/>
  <c r="Z43" i="7"/>
  <c r="AB43" i="7"/>
  <c r="T16" i="7"/>
  <c r="V16" i="7"/>
  <c r="Z51" i="7"/>
  <c r="AB51" i="7"/>
  <c r="Z45" i="7"/>
  <c r="Z15" i="7"/>
  <c r="AB15" i="7"/>
  <c r="Z18" i="7"/>
  <c r="AB18" i="7"/>
  <c r="M48" i="7"/>
  <c r="AA48" i="7" s="1"/>
  <c r="T44" i="7"/>
  <c r="W48" i="7"/>
  <c r="W30" i="7"/>
  <c r="AA30" i="7"/>
  <c r="AB30" i="7" s="1"/>
  <c r="Z31" i="7"/>
  <c r="AA58" i="7"/>
  <c r="AB58" i="7" s="1"/>
  <c r="Z27" i="7"/>
  <c r="W58" i="7"/>
  <c r="Z35" i="7"/>
  <c r="W16" i="7"/>
  <c r="Z16" i="7"/>
  <c r="Z56" i="7"/>
  <c r="W56" i="7"/>
  <c r="W49" i="7"/>
  <c r="Z46" i="7"/>
  <c r="W25" i="7"/>
  <c r="Z25" i="7"/>
  <c r="Z49" i="7"/>
  <c r="T14" i="7"/>
  <c r="X14" i="7"/>
  <c r="Y14" i="7" s="1"/>
  <c r="AA14" i="7"/>
  <c r="AB14" i="7" s="1"/>
  <c r="Z6" i="7"/>
  <c r="AB3" i="7"/>
  <c r="Z3" i="7"/>
  <c r="AB5" i="7"/>
  <c r="Z5" i="7"/>
  <c r="K16" i="2"/>
  <c r="L16" i="2" s="1"/>
  <c r="K26" i="2"/>
  <c r="L26" i="2" s="1"/>
  <c r="V26" i="2" s="1"/>
  <c r="K18" i="2"/>
  <c r="S18" i="2" s="1"/>
  <c r="P17" i="2"/>
  <c r="K20" i="2"/>
  <c r="L20" i="2" s="1"/>
  <c r="M20" i="2" s="1"/>
  <c r="K13" i="2"/>
  <c r="L13" i="2" s="1"/>
  <c r="V13" i="2" s="1"/>
  <c r="U13" i="2" s="1"/>
  <c r="K22" i="2"/>
  <c r="K21" i="2"/>
  <c r="S21" i="2" s="1"/>
  <c r="K12" i="2"/>
  <c r="L12" i="2" s="1"/>
  <c r="K35" i="2"/>
  <c r="L35" i="2" s="1"/>
  <c r="M35" i="2" s="1"/>
  <c r="K34" i="2"/>
  <c r="L34" i="2" s="1"/>
  <c r="M34" i="2" s="1"/>
  <c r="L19" i="2"/>
  <c r="L22" i="2"/>
  <c r="K19" i="2"/>
  <c r="P9" i="2"/>
  <c r="O9" i="2" s="1"/>
  <c r="P21" i="2"/>
  <c r="Q21" i="2" s="1"/>
  <c r="P18" i="2"/>
  <c r="Q18" i="2" s="1"/>
  <c r="K29" i="2"/>
  <c r="K30" i="2"/>
  <c r="L21" i="2"/>
  <c r="L18" i="2"/>
  <c r="V18" i="2" s="1"/>
  <c r="P13" i="2"/>
  <c r="O13" i="2" s="1"/>
  <c r="P26" i="2"/>
  <c r="P29" i="2"/>
  <c r="Y31" i="1"/>
  <c r="X31" i="1"/>
  <c r="V31" i="1"/>
  <c r="U31" i="1"/>
  <c r="S31" i="1"/>
  <c r="R31" i="1" s="1"/>
  <c r="P31" i="1"/>
  <c r="M31" i="1"/>
  <c r="L31" i="1"/>
  <c r="AB31" i="10" l="1"/>
  <c r="Z31" i="10"/>
  <c r="Y31" i="10"/>
  <c r="W31" i="10"/>
  <c r="AB30" i="10"/>
  <c r="Z30" i="10"/>
  <c r="Y30" i="10"/>
  <c r="W30" i="10"/>
  <c r="AB15" i="10"/>
  <c r="Z15" i="10"/>
  <c r="AB28" i="10"/>
  <c r="Z28" i="10"/>
  <c r="Y28" i="10"/>
  <c r="W28" i="10"/>
  <c r="AB26" i="10"/>
  <c r="Z26" i="10"/>
  <c r="Z44" i="7"/>
  <c r="Z52" i="7"/>
  <c r="Y52" i="7"/>
  <c r="W52" i="7"/>
  <c r="AB48" i="7"/>
  <c r="Z48" i="7"/>
  <c r="Z58" i="7"/>
  <c r="Z30" i="7"/>
  <c r="Z14" i="7"/>
  <c r="W14" i="7"/>
  <c r="N22" i="2"/>
  <c r="M22" i="2"/>
  <c r="Y22" i="2" s="1"/>
  <c r="M26" i="2"/>
  <c r="N26" i="2" s="1"/>
  <c r="K17" i="2"/>
  <c r="L17" i="2" s="1"/>
  <c r="M16" i="2"/>
  <c r="M13" i="2"/>
  <c r="Y13" i="2" s="1"/>
  <c r="X13" i="2" s="1"/>
  <c r="M3" i="2"/>
  <c r="N3" i="2" s="1"/>
  <c r="N35" i="2"/>
  <c r="O21" i="2"/>
  <c r="S9" i="2"/>
  <c r="R9" i="2" s="1"/>
  <c r="M18" i="2"/>
  <c r="Y18" i="2" s="1"/>
  <c r="L6" i="2"/>
  <c r="V6" i="2" s="1"/>
  <c r="N34" i="2"/>
  <c r="S13" i="2"/>
  <c r="R13" i="2" s="1"/>
  <c r="P4" i="2"/>
  <c r="Q4" i="2" s="1"/>
  <c r="N21" i="2"/>
  <c r="N20" i="2"/>
  <c r="N18" i="2"/>
  <c r="AB18" i="2" s="1"/>
  <c r="V21" i="2"/>
  <c r="U21" i="2" s="1"/>
  <c r="M21" i="2"/>
  <c r="L30" i="2"/>
  <c r="V30" i="2" s="1"/>
  <c r="M12" i="2"/>
  <c r="N12" i="2" s="1"/>
  <c r="O18" i="2"/>
  <c r="L29" i="2"/>
  <c r="V29" i="2" s="1"/>
  <c r="W26" i="2"/>
  <c r="U26" i="2"/>
  <c r="V19" i="2"/>
  <c r="U19" i="2" s="1"/>
  <c r="S30" i="2"/>
  <c r="P22" i="2"/>
  <c r="P3" i="2"/>
  <c r="O3" i="2" s="1"/>
  <c r="T18" i="2"/>
  <c r="R18" i="2"/>
  <c r="P6" i="2"/>
  <c r="S29" i="2"/>
  <c r="S20" i="2"/>
  <c r="S26" i="2"/>
  <c r="P5" i="2"/>
  <c r="U18" i="2"/>
  <c r="W18" i="2"/>
  <c r="P35" i="2"/>
  <c r="Y35" i="2"/>
  <c r="X35" i="2" s="1"/>
  <c r="V22" i="2"/>
  <c r="P34" i="2"/>
  <c r="O34" i="2" s="1"/>
  <c r="T21" i="2"/>
  <c r="R21" i="2"/>
  <c r="P30" i="2"/>
  <c r="V20" i="2"/>
  <c r="P20" i="2"/>
  <c r="Y20" i="2"/>
  <c r="P19" i="2"/>
  <c r="O19" i="2" s="1"/>
  <c r="S19" i="2"/>
  <c r="R19" i="2" s="1"/>
  <c r="Q29" i="2"/>
  <c r="O29" i="2"/>
  <c r="P16" i="2"/>
  <c r="O16" i="2" s="1"/>
  <c r="Q26" i="2"/>
  <c r="O26" i="2"/>
  <c r="P12" i="2"/>
  <c r="Q17" i="2"/>
  <c r="O17" i="2"/>
  <c r="V35" i="2"/>
  <c r="U35" i="2" s="1"/>
  <c r="O31" i="1"/>
  <c r="F34" i="1"/>
  <c r="F5" i="1"/>
  <c r="G5" i="1" s="1"/>
  <c r="F3" i="1"/>
  <c r="G3" i="1" s="1"/>
  <c r="F9" i="1"/>
  <c r="G9" i="1" s="1"/>
  <c r="F8" i="1"/>
  <c r="G8" i="1" s="1"/>
  <c r="F29" i="1"/>
  <c r="F20" i="1"/>
  <c r="AB5" i="2" l="1"/>
  <c r="M30" i="2"/>
  <c r="N30" i="2" s="1"/>
  <c r="Y26" i="2"/>
  <c r="Z26" i="2" s="1"/>
  <c r="S17" i="2"/>
  <c r="T17" i="2" s="1"/>
  <c r="M17" i="2"/>
  <c r="N17" i="2" s="1"/>
  <c r="N13" i="2"/>
  <c r="AB13" i="2" s="1"/>
  <c r="AA13" i="2" s="1"/>
  <c r="M6" i="2"/>
  <c r="N6" i="2" s="1"/>
  <c r="AB6" i="2" s="1"/>
  <c r="S4" i="2"/>
  <c r="O4" i="2"/>
  <c r="M29" i="2"/>
  <c r="Y29" i="2" s="1"/>
  <c r="Z29" i="2" s="1"/>
  <c r="W21" i="2"/>
  <c r="V3" i="2"/>
  <c r="U3" i="2" s="1"/>
  <c r="S16" i="2"/>
  <c r="R16" i="2" s="1"/>
  <c r="V16" i="2"/>
  <c r="U16" i="2" s="1"/>
  <c r="W6" i="2"/>
  <c r="U6" i="2"/>
  <c r="Z20" i="2"/>
  <c r="X20" i="2"/>
  <c r="Q35" i="2"/>
  <c r="O35" i="2"/>
  <c r="S6" i="2"/>
  <c r="S3" i="2"/>
  <c r="W30" i="2"/>
  <c r="U30" i="2"/>
  <c r="W22" i="2"/>
  <c r="U22" i="2"/>
  <c r="R20" i="2"/>
  <c r="T20" i="2"/>
  <c r="AB22" i="2"/>
  <c r="S22" i="2"/>
  <c r="S34" i="2"/>
  <c r="R34" i="2" s="1"/>
  <c r="V34" i="2"/>
  <c r="U34" i="2" s="1"/>
  <c r="S5" i="2"/>
  <c r="T5" i="2" s="1"/>
  <c r="AB20" i="2"/>
  <c r="X22" i="2"/>
  <c r="Z22" i="2"/>
  <c r="S12" i="2"/>
  <c r="V5" i="2"/>
  <c r="O30" i="2"/>
  <c r="Q30" i="2"/>
  <c r="W29" i="2"/>
  <c r="U29" i="2"/>
  <c r="Q5" i="2"/>
  <c r="O5" i="2"/>
  <c r="Q22" i="2"/>
  <c r="O22" i="2"/>
  <c r="O12" i="2"/>
  <c r="Q12" i="2"/>
  <c r="V17" i="2"/>
  <c r="Y16" i="2"/>
  <c r="X16" i="2" s="1"/>
  <c r="AB35" i="2"/>
  <c r="AA35" i="2" s="1"/>
  <c r="S35" i="2"/>
  <c r="R35" i="2" s="1"/>
  <c r="Q3" i="2"/>
  <c r="T30" i="2"/>
  <c r="R30" i="2"/>
  <c r="T29" i="2"/>
  <c r="R29" i="2"/>
  <c r="Y34" i="2"/>
  <c r="X34" i="2" s="1"/>
  <c r="Q20" i="2"/>
  <c r="O20" i="2"/>
  <c r="AC18" i="2"/>
  <c r="AA18" i="2"/>
  <c r="AB26" i="2"/>
  <c r="Y21" i="2"/>
  <c r="AB21" i="2"/>
  <c r="W20" i="2"/>
  <c r="U20" i="2"/>
  <c r="Z18" i="2"/>
  <c r="X18" i="2"/>
  <c r="R26" i="2"/>
  <c r="T26" i="2"/>
  <c r="O6" i="2"/>
  <c r="Q6" i="2"/>
  <c r="M5" i="1"/>
  <c r="H5" i="1"/>
  <c r="H3" i="1"/>
  <c r="M3" i="1"/>
  <c r="M10" i="1"/>
  <c r="M9" i="1"/>
  <c r="H9" i="1"/>
  <c r="S9" i="1" s="1"/>
  <c r="M8" i="1"/>
  <c r="F35" i="1"/>
  <c r="G35" i="1" s="1"/>
  <c r="F30" i="1"/>
  <c r="G30" i="1" s="1"/>
  <c r="G29" i="1"/>
  <c r="H29" i="1" s="1"/>
  <c r="F36" i="1"/>
  <c r="G20" i="1"/>
  <c r="F17" i="1"/>
  <c r="F22" i="1"/>
  <c r="F18" i="1"/>
  <c r="F13" i="1"/>
  <c r="F27" i="1"/>
  <c r="F12" i="1"/>
  <c r="X26" i="2" l="1"/>
  <c r="Y17" i="2"/>
  <c r="X17" i="2" s="1"/>
  <c r="R17" i="2"/>
  <c r="Y6" i="2"/>
  <c r="Z6" i="2" s="1"/>
  <c r="V4" i="2"/>
  <c r="R4" i="2"/>
  <c r="T4" i="2"/>
  <c r="Y4" i="2"/>
  <c r="N29" i="2"/>
  <c r="AB29" i="2" s="1"/>
  <c r="AA29" i="2" s="1"/>
  <c r="X29" i="2"/>
  <c r="W3" i="2"/>
  <c r="Y3" i="2"/>
  <c r="AB3" i="2"/>
  <c r="AA3" i="2" s="1"/>
  <c r="AA26" i="2"/>
  <c r="AC26" i="2"/>
  <c r="AC6" i="2"/>
  <c r="AA6" i="2"/>
  <c r="AB34" i="2"/>
  <c r="AA34" i="2" s="1"/>
  <c r="W5" i="2"/>
  <c r="U5" i="2"/>
  <c r="T22" i="2"/>
  <c r="R22" i="2"/>
  <c r="AC21" i="2"/>
  <c r="AA21" i="2"/>
  <c r="W17" i="2"/>
  <c r="U17" i="2"/>
  <c r="V12" i="2"/>
  <c r="AC22" i="2"/>
  <c r="AA22" i="2"/>
  <c r="T3" i="2"/>
  <c r="R3" i="2"/>
  <c r="Z21" i="2"/>
  <c r="X21" i="2"/>
  <c r="Y5" i="2"/>
  <c r="T12" i="2"/>
  <c r="R12" i="2"/>
  <c r="R5" i="2"/>
  <c r="T6" i="2"/>
  <c r="R6" i="2"/>
  <c r="AB17" i="2"/>
  <c r="AA17" i="2" s="1"/>
  <c r="Y30" i="2"/>
  <c r="AB30" i="2"/>
  <c r="AA20" i="2"/>
  <c r="AC20" i="2"/>
  <c r="N5" i="1"/>
  <c r="L5" i="1"/>
  <c r="P5" i="1"/>
  <c r="I5" i="1"/>
  <c r="S5" i="1" s="1"/>
  <c r="P3" i="1"/>
  <c r="N3" i="1"/>
  <c r="L3" i="1"/>
  <c r="I3" i="1"/>
  <c r="S3" i="1" s="1"/>
  <c r="P10" i="1"/>
  <c r="S10" i="1"/>
  <c r="L10" i="1"/>
  <c r="R9" i="1"/>
  <c r="P9" i="1"/>
  <c r="L9" i="1"/>
  <c r="V9" i="1"/>
  <c r="P8" i="1"/>
  <c r="S8" i="1"/>
  <c r="L8" i="1"/>
  <c r="I29" i="1"/>
  <c r="S29" i="1" s="1"/>
  <c r="R29" i="1" s="1"/>
  <c r="M35" i="1"/>
  <c r="P29" i="1"/>
  <c r="F26" i="1"/>
  <c r="G26" i="1" s="1"/>
  <c r="G18" i="1"/>
  <c r="G13" i="1"/>
  <c r="H13" i="1" s="1"/>
  <c r="H35" i="1"/>
  <c r="G22" i="1"/>
  <c r="H22" i="1" s="1"/>
  <c r="F16" i="1"/>
  <c r="M20" i="1"/>
  <c r="M30" i="1"/>
  <c r="H30" i="1"/>
  <c r="I30" i="1" s="1"/>
  <c r="S30" i="1" s="1"/>
  <c r="H20" i="1"/>
  <c r="F19" i="1"/>
  <c r="G17" i="1"/>
  <c r="F21" i="1"/>
  <c r="G36" i="1"/>
  <c r="F33" i="1"/>
  <c r="G33" i="1" s="1"/>
  <c r="M29" i="1"/>
  <c r="F15" i="1"/>
  <c r="G12" i="1"/>
  <c r="H12" i="1" s="1"/>
  <c r="I12" i="1" s="1"/>
  <c r="S12" i="1" s="1"/>
  <c r="X6" i="2" l="1"/>
  <c r="Z17" i="2"/>
  <c r="Z4" i="2"/>
  <c r="X4" i="2"/>
  <c r="U4" i="2"/>
  <c r="W4" i="2"/>
  <c r="AB4" i="2"/>
  <c r="AC29" i="2"/>
  <c r="AC3" i="2"/>
  <c r="Z3" i="2"/>
  <c r="X3" i="2"/>
  <c r="Z5" i="2"/>
  <c r="X5" i="2"/>
  <c r="AC30" i="2"/>
  <c r="AA30" i="2"/>
  <c r="W12" i="2"/>
  <c r="U12" i="2"/>
  <c r="Z30" i="2"/>
  <c r="X30" i="2"/>
  <c r="Y12" i="2"/>
  <c r="X12" i="2" s="1"/>
  <c r="AB12" i="2"/>
  <c r="AA12" i="2" s="1"/>
  <c r="J29" i="1"/>
  <c r="V29" i="1" s="1"/>
  <c r="W29" i="1" s="1"/>
  <c r="T29" i="1"/>
  <c r="Q5" i="1"/>
  <c r="O5" i="1"/>
  <c r="R5" i="1"/>
  <c r="T5" i="1"/>
  <c r="J5" i="1"/>
  <c r="V5" i="1" s="1"/>
  <c r="J3" i="1"/>
  <c r="V3" i="1" s="1"/>
  <c r="R3" i="1"/>
  <c r="T3" i="1"/>
  <c r="Q3" i="1"/>
  <c r="O3" i="1"/>
  <c r="R10" i="1"/>
  <c r="V10" i="1"/>
  <c r="O10" i="1"/>
  <c r="O9" i="1"/>
  <c r="Y9" i="1"/>
  <c r="U9" i="1"/>
  <c r="V8" i="1"/>
  <c r="R8" i="1"/>
  <c r="O8" i="1"/>
  <c r="I20" i="1"/>
  <c r="S20" i="1" s="1"/>
  <c r="T20" i="1" s="1"/>
  <c r="I35" i="1"/>
  <c r="S35" i="1" s="1"/>
  <c r="R30" i="1"/>
  <c r="T30" i="1"/>
  <c r="P22" i="1"/>
  <c r="M27" i="1"/>
  <c r="M33" i="1"/>
  <c r="J30" i="1"/>
  <c r="V30" i="1" s="1"/>
  <c r="L20" i="1"/>
  <c r="N20" i="1"/>
  <c r="M26" i="1"/>
  <c r="M22" i="1"/>
  <c r="S33" i="1"/>
  <c r="P13" i="1"/>
  <c r="I13" i="1"/>
  <c r="S13" i="1" s="1"/>
  <c r="L29" i="1"/>
  <c r="N29" i="1"/>
  <c r="M36" i="1"/>
  <c r="M17" i="1"/>
  <c r="H17" i="1"/>
  <c r="I17" i="1" s="1"/>
  <c r="S17" i="1" s="1"/>
  <c r="S27" i="1"/>
  <c r="N30" i="1"/>
  <c r="L30" i="1"/>
  <c r="H36" i="1"/>
  <c r="M13" i="1"/>
  <c r="M18" i="1"/>
  <c r="H26" i="1"/>
  <c r="L35" i="1"/>
  <c r="G19" i="1"/>
  <c r="G16" i="1"/>
  <c r="P35" i="1"/>
  <c r="I22" i="1"/>
  <c r="S22" i="1" s="1"/>
  <c r="H18" i="1"/>
  <c r="I18" i="1" s="1"/>
  <c r="S18" i="1" s="1"/>
  <c r="G21" i="1"/>
  <c r="P20" i="1"/>
  <c r="P30" i="1"/>
  <c r="O29" i="1"/>
  <c r="Q29" i="1"/>
  <c r="R12" i="1"/>
  <c r="T12" i="1"/>
  <c r="J12" i="1"/>
  <c r="V12" i="1" s="1"/>
  <c r="M12" i="1"/>
  <c r="P12" i="1"/>
  <c r="AA4" i="2" l="1"/>
  <c r="AC4" i="2"/>
  <c r="AC5" i="2"/>
  <c r="AA5" i="2"/>
  <c r="K29" i="1"/>
  <c r="Y29" i="1" s="1"/>
  <c r="X29" i="1" s="1"/>
  <c r="U29" i="1"/>
  <c r="R35" i="1"/>
  <c r="Y10" i="1"/>
  <c r="X10" i="1" s="1"/>
  <c r="U5" i="1"/>
  <c r="W5" i="1"/>
  <c r="K5" i="1"/>
  <c r="Y5" i="1" s="1"/>
  <c r="K3" i="1"/>
  <c r="Y3" i="1" s="1"/>
  <c r="U3" i="1"/>
  <c r="W3" i="1"/>
  <c r="Y8" i="1"/>
  <c r="U10" i="1"/>
  <c r="X9" i="1"/>
  <c r="U8" i="1"/>
  <c r="J35" i="1"/>
  <c r="V35" i="1" s="1"/>
  <c r="K30" i="1"/>
  <c r="Y30" i="1" s="1"/>
  <c r="X30" i="1" s="1"/>
  <c r="R20" i="1"/>
  <c r="J13" i="1"/>
  <c r="V13" i="1" s="1"/>
  <c r="J20" i="1"/>
  <c r="V20" i="1" s="1"/>
  <c r="T18" i="1"/>
  <c r="R18" i="1"/>
  <c r="M14" i="1"/>
  <c r="R33" i="1"/>
  <c r="R22" i="1"/>
  <c r="T22" i="1"/>
  <c r="M16" i="1"/>
  <c r="P26" i="1"/>
  <c r="T17" i="1"/>
  <c r="R17" i="1"/>
  <c r="P17" i="1"/>
  <c r="N36" i="1"/>
  <c r="L36" i="1"/>
  <c r="N22" i="1"/>
  <c r="L22" i="1"/>
  <c r="V33" i="1"/>
  <c r="P34" i="1"/>
  <c r="M21" i="1"/>
  <c r="P15" i="1"/>
  <c r="M19" i="1"/>
  <c r="J18" i="1"/>
  <c r="V18" i="1" s="1"/>
  <c r="P36" i="1"/>
  <c r="J17" i="1"/>
  <c r="V17" i="1" s="1"/>
  <c r="R13" i="1"/>
  <c r="J22" i="1"/>
  <c r="V22" i="1" s="1"/>
  <c r="Q22" i="1"/>
  <c r="O22" i="1"/>
  <c r="H21" i="1"/>
  <c r="H16" i="1"/>
  <c r="O20" i="1"/>
  <c r="Q20" i="1"/>
  <c r="H19" i="1"/>
  <c r="I19" i="1" s="1"/>
  <c r="S19" i="1" s="1"/>
  <c r="R27" i="1"/>
  <c r="L18" i="1"/>
  <c r="N18" i="1"/>
  <c r="P27" i="1"/>
  <c r="L17" i="1"/>
  <c r="N17" i="1"/>
  <c r="I26" i="1"/>
  <c r="S26" i="1" s="1"/>
  <c r="N26" i="1"/>
  <c r="L26" i="1"/>
  <c r="U30" i="1"/>
  <c r="W30" i="1"/>
  <c r="V27" i="1"/>
  <c r="I36" i="1"/>
  <c r="S36" i="1" s="1"/>
  <c r="M34" i="1"/>
  <c r="Q30" i="1"/>
  <c r="O30" i="1"/>
  <c r="P18" i="1"/>
  <c r="O35" i="1"/>
  <c r="M15" i="1"/>
  <c r="L13" i="1"/>
  <c r="S34" i="1"/>
  <c r="O13" i="1"/>
  <c r="P33" i="1"/>
  <c r="L33" i="1"/>
  <c r="L27" i="1"/>
  <c r="S15" i="1"/>
  <c r="U12" i="1"/>
  <c r="N12" i="1"/>
  <c r="L12" i="1"/>
  <c r="K12" i="1"/>
  <c r="Y12" i="1" s="1"/>
  <c r="O12" i="1"/>
  <c r="Q12" i="1"/>
  <c r="Z29" i="1" l="1"/>
  <c r="Z30" i="1"/>
  <c r="X8" i="1"/>
  <c r="Z5" i="1"/>
  <c r="X5" i="1"/>
  <c r="Z3" i="1"/>
  <c r="X3" i="1"/>
  <c r="K35" i="1"/>
  <c r="Y35" i="1" s="1"/>
  <c r="U35" i="1"/>
  <c r="Y33" i="1"/>
  <c r="K18" i="1"/>
  <c r="Y18" i="1" s="1"/>
  <c r="Z18" i="1" s="1"/>
  <c r="U13" i="1"/>
  <c r="U20" i="1"/>
  <c r="W20" i="1"/>
  <c r="K20" i="1"/>
  <c r="Y20" i="1" s="1"/>
  <c r="V15" i="1"/>
  <c r="Y27" i="1"/>
  <c r="J26" i="1"/>
  <c r="V26" i="1" s="1"/>
  <c r="U26" i="1" s="1"/>
  <c r="K13" i="1"/>
  <c r="Y13" i="1" s="1"/>
  <c r="R34" i="1"/>
  <c r="L34" i="1"/>
  <c r="R36" i="1"/>
  <c r="R19" i="1"/>
  <c r="L19" i="1"/>
  <c r="Q17" i="1"/>
  <c r="O17" i="1"/>
  <c r="L15" i="1"/>
  <c r="V34" i="1"/>
  <c r="T26" i="1"/>
  <c r="R26" i="1"/>
  <c r="P19" i="1"/>
  <c r="P16" i="1"/>
  <c r="O36" i="1"/>
  <c r="I16" i="1"/>
  <c r="S16" i="1" s="1"/>
  <c r="N21" i="1"/>
  <c r="L21" i="1"/>
  <c r="O34" i="1"/>
  <c r="O26" i="1"/>
  <c r="Q26" i="1"/>
  <c r="L16" i="1"/>
  <c r="P14" i="1"/>
  <c r="O33" i="1"/>
  <c r="O27" i="1"/>
  <c r="P21" i="1"/>
  <c r="W22" i="1"/>
  <c r="U22" i="1"/>
  <c r="U18" i="1"/>
  <c r="W18" i="1"/>
  <c r="S14" i="1"/>
  <c r="U33" i="1"/>
  <c r="R15" i="1"/>
  <c r="J36" i="1"/>
  <c r="V36" i="1" s="1"/>
  <c r="Q18" i="1"/>
  <c r="O18" i="1"/>
  <c r="U27" i="1"/>
  <c r="I21" i="1"/>
  <c r="W17" i="1"/>
  <c r="U17" i="1"/>
  <c r="V19" i="1"/>
  <c r="O15" i="1"/>
  <c r="K22" i="1"/>
  <c r="Y22" i="1" s="1"/>
  <c r="K17" i="1"/>
  <c r="Y17" i="1" s="1"/>
  <c r="L14" i="1"/>
  <c r="X12" i="1"/>
  <c r="X33" i="1" l="1"/>
  <c r="K26" i="1"/>
  <c r="Y26" i="1" s="1"/>
  <c r="Z26" i="1" s="1"/>
  <c r="Y15" i="1"/>
  <c r="X35" i="1"/>
  <c r="X18" i="1"/>
  <c r="U15" i="1"/>
  <c r="J16" i="1"/>
  <c r="V16" i="1" s="1"/>
  <c r="U16" i="1" s="1"/>
  <c r="W26" i="1"/>
  <c r="X13" i="1"/>
  <c r="X27" i="1"/>
  <c r="K36" i="1"/>
  <c r="Y36" i="1" s="1"/>
  <c r="X20" i="1"/>
  <c r="Z20" i="1"/>
  <c r="X17" i="1"/>
  <c r="R14" i="1"/>
  <c r="O16" i="1"/>
  <c r="Z22" i="1"/>
  <c r="X22" i="1"/>
  <c r="U19" i="1"/>
  <c r="Q21" i="1"/>
  <c r="O21" i="1"/>
  <c r="O14" i="1"/>
  <c r="V14" i="1"/>
  <c r="O19" i="1"/>
  <c r="U34" i="1"/>
  <c r="S21" i="1"/>
  <c r="J21" i="1"/>
  <c r="U36" i="1"/>
  <c r="Y34" i="1"/>
  <c r="R16" i="1"/>
  <c r="Y19" i="1"/>
  <c r="X15" i="1" l="1"/>
  <c r="X26" i="1"/>
  <c r="X36" i="1"/>
  <c r="Y16" i="1"/>
  <c r="Y14" i="1"/>
  <c r="X14" i="1" s="1"/>
  <c r="X19" i="1"/>
  <c r="V21" i="1"/>
  <c r="K21" i="1"/>
  <c r="Y21" i="1" s="1"/>
  <c r="R21" i="1"/>
  <c r="T21" i="1"/>
  <c r="U14" i="1"/>
  <c r="X34" i="1"/>
  <c r="X16" i="1" l="1"/>
  <c r="X21" i="1"/>
  <c r="Z21" i="1"/>
  <c r="U21" i="1"/>
  <c r="W21" i="1"/>
  <c r="E6" i="1" l="1"/>
  <c r="F4" i="1"/>
  <c r="G4" i="1" l="1"/>
  <c r="M4" i="1" s="1"/>
  <c r="F6" i="1"/>
  <c r="G6" i="1" s="1"/>
  <c r="M6" i="1" l="1"/>
  <c r="H6" i="1"/>
  <c r="I6" i="1"/>
  <c r="S6" i="1" s="1"/>
  <c r="H4" i="1"/>
  <c r="I4" i="1" s="1"/>
  <c r="S4" i="1" s="1"/>
  <c r="L4" i="1"/>
  <c r="N4" i="1"/>
  <c r="T4" i="1" l="1"/>
  <c r="R4" i="1"/>
  <c r="P4" i="1"/>
  <c r="J4" i="1"/>
  <c r="V4" i="1" s="1"/>
  <c r="W4" i="1" s="1"/>
  <c r="R6" i="1"/>
  <c r="T6" i="1"/>
  <c r="J6" i="1"/>
  <c r="V6" i="1" s="1"/>
  <c r="P6" i="1"/>
  <c r="N6" i="1"/>
  <c r="L6" i="1"/>
  <c r="U4" i="1" l="1"/>
  <c r="K6" i="1"/>
  <c r="Y6" i="1" s="1"/>
  <c r="Z6" i="1"/>
  <c r="X6" i="1"/>
  <c r="O6" i="1"/>
  <c r="Q6" i="1"/>
  <c r="W6" i="1"/>
  <c r="U6" i="1"/>
  <c r="O4" i="1"/>
  <c r="Q4" i="1"/>
  <c r="K4" i="1"/>
  <c r="Y4" i="1" s="1"/>
  <c r="X4" i="1" s="1"/>
  <c r="Z4" i="1" l="1"/>
</calcChain>
</file>

<file path=xl/sharedStrings.xml><?xml version="1.0" encoding="utf-8"?>
<sst xmlns="http://schemas.openxmlformats.org/spreadsheetml/2006/main" count="1511" uniqueCount="482">
  <si>
    <t>Projected Data</t>
  </si>
  <si>
    <t>Year 1 Targets
2019-20</t>
  </si>
  <si>
    <t>Year 2 Targets
2020-2021</t>
  </si>
  <si>
    <t>Year 3 Targets
2021-2022</t>
  </si>
  <si>
    <t>Year 4 Targets
2022-2023</t>
  </si>
  <si>
    <t>Year 5 Targets
2023-24</t>
  </si>
  <si>
    <t>Goals/Metrics</t>
  </si>
  <si>
    <r>
      <rPr>
        <b/>
        <sz val="10"/>
        <rFont val="Calibri"/>
        <family val="2"/>
        <scheme val="minor"/>
      </rPr>
      <t>2014-15</t>
    </r>
  </si>
  <si>
    <r>
      <rPr>
        <b/>
        <sz val="10"/>
        <rFont val="Calibri"/>
        <family val="2"/>
        <scheme val="minor"/>
      </rPr>
      <t>2015-16</t>
    </r>
  </si>
  <si>
    <r>
      <rPr>
        <b/>
        <sz val="10"/>
        <rFont val="Calibri"/>
        <family val="2"/>
        <scheme val="minor"/>
      </rPr>
      <t>2016-17</t>
    </r>
  </si>
  <si>
    <t>2017-18</t>
  </si>
  <si>
    <t>2018-19</t>
  </si>
  <si>
    <t>2019-20</t>
  </si>
  <si>
    <t>2020-21</t>
  </si>
  <si>
    <t>2021-22</t>
  </si>
  <si>
    <t>2022-23</t>
  </si>
  <si>
    <t>2023-24</t>
  </si>
  <si>
    <t>ME</t>
  </si>
  <si>
    <t>AT</t>
  </si>
  <si>
    <t>AS</t>
  </si>
  <si>
    <t>AT Calculation</t>
  </si>
  <si>
    <t xml:space="preserve">ME &amp; AS Calculation </t>
  </si>
  <si>
    <t>Number of Certificates</t>
  </si>
  <si>
    <t>1.10↑from Mean</t>
  </si>
  <si>
    <r>
      <t>0.9↑&lt; AT &lt; 1.3</t>
    </r>
    <r>
      <rPr>
        <sz val="11"/>
        <color theme="1"/>
        <rFont val="Calibri"/>
        <family val="2"/>
      </rPr>
      <t>↑</t>
    </r>
  </si>
  <si>
    <t>0.9↑&lt; AT &lt; 1.3↑</t>
  </si>
  <si>
    <t>1.05↑from Mean</t>
  </si>
  <si>
    <t>1.03↑from Mean</t>
  </si>
  <si>
    <t>0.9↑&lt; AT &lt; 1.1↑</t>
  </si>
  <si>
    <t>Course Completion</t>
  </si>
  <si>
    <t>Number of Degrees (including ADT Degrees)</t>
  </si>
  <si>
    <t>Job Placement Rate (for CTE Programs)</t>
  </si>
  <si>
    <t>Registered Nursing-51.3801</t>
  </si>
  <si>
    <t>Vocational Nursing-51.3901</t>
  </si>
  <si>
    <t>Respiratory Care Practitioner-51.0908</t>
  </si>
  <si>
    <t>Administration of Justice- 43.0107</t>
  </si>
  <si>
    <t>Agricultural and Industrial Technology—Industrial Mechanics-15.0805</t>
  </si>
  <si>
    <t>Agriculture and Industrial Technology: Business-1.0102</t>
  </si>
  <si>
    <t>Agriculture and Industrial Technology: Production-01.0000</t>
  </si>
  <si>
    <t>Agriculture—Food Safety-01.1002</t>
  </si>
  <si>
    <t>Alcohol and Drug Abuse Counseling-51.1501</t>
  </si>
  <si>
    <t>Advanced Automotive Technology-47.0604</t>
  </si>
  <si>
    <t>Automotive Technology—Heavy Duty Diesel Technology-47.0605</t>
  </si>
  <si>
    <t>Business Administration-52.0201</t>
  </si>
  <si>
    <t>Business Office Technology—Bookkeeping-52.0302</t>
  </si>
  <si>
    <t>Business Office Technology—Information Processing-52.0401</t>
  </si>
  <si>
    <t>Computer Science and Information Systems—Computer Science-11.0101</t>
  </si>
  <si>
    <t>Computer Science and Information Systems—Network and Security-11.1006</t>
  </si>
  <si>
    <t>Digital Arts-10.0304</t>
  </si>
  <si>
    <t>Early Childhood Education-19.0709</t>
  </si>
  <si>
    <t>Welding Technology-48.0508</t>
  </si>
  <si>
    <t>n/a</t>
  </si>
  <si>
    <t>Transfers (Total)</t>
  </si>
  <si>
    <r>
      <t>Licensure passage rates (applicable programs only)*</t>
    </r>
    <r>
      <rPr>
        <b/>
        <sz val="11"/>
        <rFont val="Calibri"/>
        <family val="2"/>
      </rPr>
      <t>*</t>
    </r>
  </si>
  <si>
    <t>Electrical Apprentice-46.0302</t>
  </si>
  <si>
    <t>Computer Science and Information Systems - Digital Web and Mobile Development Option -11.0801</t>
  </si>
  <si>
    <t>Computer Science and Information Systems - Mobile Development Option -11.0801</t>
  </si>
  <si>
    <t>Computer Science and Information Systems - Web Development Option-11.0801</t>
  </si>
  <si>
    <t>Construction Management and Architecture-46.0412</t>
  </si>
  <si>
    <t>New</t>
  </si>
  <si>
    <t>Manufacturing Technology-15.0613</t>
  </si>
  <si>
    <t>Year 1 Targets
2025-26</t>
  </si>
  <si>
    <t>Year 2 Targets
2026-2027</t>
  </si>
  <si>
    <t>Year 3 Targets
2027-2028</t>
  </si>
  <si>
    <t>Year 4 Targets
2028-2029</t>
  </si>
  <si>
    <t>Year 5 Targets
2029-30</t>
  </si>
  <si>
    <t>2025-26</t>
  </si>
  <si>
    <t>2026-27</t>
  </si>
  <si>
    <t>2027-28</t>
  </si>
  <si>
    <t>2028-29</t>
  </si>
  <si>
    <t>2029-30</t>
  </si>
  <si>
    <t>2024-25</t>
  </si>
  <si>
    <t>Actual Data</t>
  </si>
  <si>
    <t>CIP</t>
  </si>
  <si>
    <t>Registered Nursing</t>
  </si>
  <si>
    <t>Vocational Nursing</t>
  </si>
  <si>
    <t>Respiratory Care Practitioner</t>
  </si>
  <si>
    <t>Administration of Justice</t>
  </si>
  <si>
    <t>Advanced Automotive Technology</t>
  </si>
  <si>
    <t>Agricultural and Industrial Technology—Industrial Mechanics</t>
  </si>
  <si>
    <t>Agriculture and Industrial Technology: Business</t>
  </si>
  <si>
    <t>Agriculture and Industrial Technology: Production</t>
  </si>
  <si>
    <t>Agriculture—Food Safety</t>
  </si>
  <si>
    <t>Alcohol and Drug Abuse Counseling</t>
  </si>
  <si>
    <t>Automotive Technology—Heavy Duty Diesel Technology</t>
  </si>
  <si>
    <t>Business Administration</t>
  </si>
  <si>
    <t>Business Office Technology—Bookkeeping</t>
  </si>
  <si>
    <t>Business Office Technology—Information Processing</t>
  </si>
  <si>
    <t>Computer Science and Information Systems - Digital Web and Mobile Development Option</t>
  </si>
  <si>
    <t>Computer Science and Information Systems - Mobile Development Option</t>
  </si>
  <si>
    <t>Computer Science and Information Systems - Web Development Option</t>
  </si>
  <si>
    <t>Computer Science and Information Systems—Computer Science</t>
  </si>
  <si>
    <t>Computer Science and Information Systems—Network and Security</t>
  </si>
  <si>
    <t>Construction Management and Architecture</t>
  </si>
  <si>
    <t>Digital Arts</t>
  </si>
  <si>
    <t>Early Childhood Education</t>
  </si>
  <si>
    <t>Manufacturing Technology</t>
  </si>
  <si>
    <t>Welding Technology</t>
  </si>
  <si>
    <t>TOP</t>
  </si>
  <si>
    <t xml:space="preserve">ADMINISTRATION OF JUSTICE                                                  </t>
  </si>
  <si>
    <t xml:space="preserve">AUTOMOTIVE TECHNOLOGY                                                      </t>
  </si>
  <si>
    <t>N/A</t>
  </si>
  <si>
    <t xml:space="preserve">AGRICULTURE BUSINESS, SALES AND SERVICE                                    </t>
  </si>
  <si>
    <t xml:space="preserve">AGRICULTURE TECHNOLOGY AND SCIENCES, GENERAL                               </t>
  </si>
  <si>
    <t>Agriculture-Food Safety</t>
  </si>
  <si>
    <t xml:space="preserve">FOOD PROCESSING AND RELATED TECHNOLOGIES                                   </t>
  </si>
  <si>
    <t xml:space="preserve">ALCOHOL AND CONTROLLED SUBSTANCES                                          </t>
  </si>
  <si>
    <t>Advanced Diesel Technology</t>
  </si>
  <si>
    <t xml:space="preserve">BUSINESS ADMINISTRATION                                                    </t>
  </si>
  <si>
    <t>Business Office Technology - Bookkeeping</t>
  </si>
  <si>
    <t xml:space="preserve">ACCOUNTING                                                                 </t>
  </si>
  <si>
    <t xml:space="preserve">OFFICE TECHNOLOGY/OFFICE COMPUTER APPLICATIONS                             </t>
  </si>
  <si>
    <t xml:space="preserve">INFORMATION TECHNOLOGY, GENERAL                                            </t>
  </si>
  <si>
    <t xml:space="preserve">CIVIL AND CONSTRUCTION MANAGEMENT TECHNOLOGY                               </t>
  </si>
  <si>
    <t xml:space="preserve">MULTIMEDIA                                                                 </t>
  </si>
  <si>
    <t xml:space="preserve">CHILD DEVELOPMENT/EARLY CARE AND EDUCATION                                 </t>
  </si>
  <si>
    <t xml:space="preserve">REGISTERED NURSING                                                         </t>
  </si>
  <si>
    <t>51.0908</t>
  </si>
  <si>
    <t xml:space="preserve">LICENSED VOCATIONAL NURSING                                                </t>
  </si>
  <si>
    <t xml:space="preserve">WELDING TECHNOLOGY                                                         </t>
  </si>
  <si>
    <t>Apprentice-Electrical</t>
  </si>
  <si>
    <t>Computer Science and Info Systems-Computer Science Option</t>
  </si>
  <si>
    <t xml:space="preserve">PLANT SCIENCE                                                              </t>
  </si>
  <si>
    <t xml:space="preserve">AGRICULTURAL PEST CONTROL ADVISER AND OPERATOR (LICENSED)                  </t>
  </si>
  <si>
    <t xml:space="preserve">ENGINEERING TECHNOLOGY, GENERAL (REQUIRES TRIGONOMETRY)                    </t>
  </si>
  <si>
    <t xml:space="preserve">DRAFTING TECHNOLOGY                                                        </t>
  </si>
  <si>
    <t xml:space="preserve">CORRECTIONS                                                                </t>
  </si>
  <si>
    <t>This certificate prepares students with computerýliteracy skills, career management expertise, andýonline learning strategies and concepts. Coursesýwithin the certificate are noncredit and ZTC,ýeliminating financial barriers for studentsýlooking to enter college or entry level officeýjobs. ýýýThe Workforce and Academic Readiness Certificateýwill offer students an opportunity to take aýselected group of noncredit courses that willýprovide them with necessary computer skills, asýwell as soft skills, preparing them to enterýeither a workforce pathway or an academic pathway.ýComputer skills that will be acquired includeýkeyboarding, email, internet, file management, andýknowledge of basic operating system concepts andýoffice applications. Soft skills that will beýacquired include communication, both oral andýwritten, critical thinking, and teamwork.ýCompletion of these courses shall prepare theýstudent to successfully navigate employment inýentry level positions such as receptionists andýinformation clerks; hotel, motel, and resort deskýclerks; and customer service representatives.ýStudents will also be prepared to enter anýacademic pathway with computer readiness skillsýincluding online learning concepts that will serveýthem well in their academic journey. Thisýcertificate will be a noncredit, zero textbookýcost (ZTC) pathway, eliminating the financialýburden of tuition or materials for students</t>
  </si>
  <si>
    <t>Workforce and Academic Readiness</t>
  </si>
  <si>
    <t>NCCT.WAR</t>
  </si>
  <si>
    <t>NULL</t>
  </si>
  <si>
    <t>This noncredit certificate prepares students withýbasic technical, aesthetic, and collaborativeýskills to participate as a competent member of theýtheatre ensemble in production. Course offeringsýintroduce the students to rehearsal and productionýconcepts such as physical and vocal techniques,ýtheatre history, aesthetics, and productionýroles, responsibilities, and techniques, andýdirect applications with a live theatricalýproduction environment.</t>
  </si>
  <si>
    <t>Theatre Production and Performance</t>
  </si>
  <si>
    <t>NCCT.TRPE</t>
  </si>
  <si>
    <t>Theatre Production</t>
  </si>
  <si>
    <t>NCCT.TPRO</t>
  </si>
  <si>
    <t>Theatre Performance</t>
  </si>
  <si>
    <t>NCCT.TPER</t>
  </si>
  <si>
    <t>The Certificate of Completion in Basic ComputerýLiteracy is awarded upon the successful completionýof BUS 600, 605 and 610. This noncredit program isýintended for individuals with limited or noýtechnology skills to provide basic computerýliteracy to lead to improved employability (careerýpath or job opportunities) or to prepare studentsýto take degree-applicable credit courses.</t>
  </si>
  <si>
    <t>Basic Computer Literacy</t>
  </si>
  <si>
    <t>NCCT.BCL</t>
  </si>
  <si>
    <t>The Welding Technology program provides studentsýwith entry- and advanced-level employment skillsýin welding and metalworking techniques that areýrelevant to the needs of local employers andýindustries. The program provides training in aývariety of welding methods including SMAW, GTAW,ýGMAW and FCAW. Advanced level courses in plate andýpipe welding prepare students for American WeldingýSociety welding certification testing. The programýoffers courses in sheet metal fabrication andýwelding fabrication that focus on print readingýand metalworking skills. In addition, courses areýoffered in architectural/ornamental ironworkýfabrication, as well as toolmaking and hardfacingýtechniques that are used in the construction andýagriculture industries. Job opportunities forýstudents in this area include machine shop welder,ýautobody worker, sheet metal worker, structuralýand ironwork welder, maintenance welder, pipeýwelder, and agricultural welding and fabrication.ýAs a result of ongoing changes in technology, theýneed to expand competencies, and changing transferýrequirements, certificate and degree requirementsýmay also change. If you note changes in degrees orýcertificate requirements, or if courses are notýoffered in a particular semester, please consultýwith a counselor or faculty on how best toýcomplete the program in which you are enrolled.</t>
  </si>
  <si>
    <t>CT.WLD</t>
  </si>
  <si>
    <t>The Digital Web and Mobile Development program isýdesigned for students who are interested inýentering the fast-paced fields of web developmentýand mobile app development. A student will learnýthe latest in web languages, basic web and mobileýprogramming and appropriate use of digital mediaýby building a digital portfolio of their work.ýStudents can focus on either web development orýmobile app development through the certificateýprogram or combine the two disciplines for anýAssociate's degree. Many of these courses areýoffered in the online environment to accommodateýthose students who are presently employed. The webýand mobile degree option emphasizes the followingýcompetencies: managing the development of aýproject, delivery of comprehensive, integratedýdigital media via the web or mobile application.ýStudents will also development a set of customerýliaison skills as they integrating all facets ofýdigital media into an effective web or mobileýapplication. As a result of ongoing changes inýtechnology, the need to expand competencies, andýchanging transfer requirements, certificate andýdegree requirements may also change. If you noteýchanges in degrees or certificate requirements, orýif courses are not offered in a particularýsemester, please consult with a counselor orýfaculty member on how best to complete the programýin which you are enrolled.</t>
  </si>
  <si>
    <t>CSIS-Web Development Option</t>
  </si>
  <si>
    <t>CT.WD</t>
  </si>
  <si>
    <t>The Technical Support Certificate of Achievementýcombines information technology courses thatýprovide students with the fundamental skillsýnecessary for entry-level computer technicalýsupport careers while preparing students for theýA+, Security+, and Network + entry-levelýindustry-recognized certificates. Students wishingýto advance their career in IT might considerýadvancing to the Computer Science Associate Degreeýwith a focus on Networking and Security Optionsýand/or certificates focused in security ofýnetworking. This certificate is intended to beýcompleted in one year.</t>
  </si>
  <si>
    <t>Technical Support</t>
  </si>
  <si>
    <t>CT.TS</t>
  </si>
  <si>
    <t>This certificate is designed for those interestedýin becoming network and security specialists in aýnetworked business or information systemsýenvironment. The Computer Science and InformationýSystems program prepares students taking theýNetwork and Security Option Certificate ofýAchievement for employment in the network andýsecurity field. It is designed for studentsýinterested in becoming network and securityýspecialists in a business that uses networks orýinformation systems. Upon completing the programýstudents will be prepared to take industry-ýrecognized certifications that include: A+ýcertificate, CCENT, CCNA, Network+, Security+, andýLinux+.</t>
  </si>
  <si>
    <t>Computer Science and Info Systems-Network &amp; Security Option</t>
  </si>
  <si>
    <t>CT.PCN</t>
  </si>
  <si>
    <t xml:space="preserve">The Hartnell College Vocational Nursing (VN) Program is a defined group of prerequisite, general education, and required major courses in a 24-month program of study consisting of classroom, high-fidelity simulation, nursing skills laboratory, and clinical experiences. Licensed vocational nurses perform essential nursing services under the supervision of a registered nurse or physician. Upon successful completion of program requirements, graduates are eligible to take the National Council Licensure Examination for Practical Nurses (NCLEX-PN). After passing, graduates may practice as vocational nurses in a variety of settings, including but not limited to community agencies, medical offices, hospitals, and long-term care facilities. The Hartnell College VN Program is fully approved by the California Board of Vocational Nursing and Psychiatric Technicians (BVNPT) and is the first vocational nursing program in California to earn accreditation by the Accreditation Commission for Education in Nursing. </t>
  </si>
  <si>
    <t>Nursing-Vocational Nursing</t>
  </si>
  <si>
    <t>CT.NVN</t>
  </si>
  <si>
    <t>The Foundations of Agricultural MechatronicsýCertificate of Achievement will introduceýfundamental theory and skills used to perform theýtasks of a skilled maintenance mechanic who worksýwith mechatronics, or electro-mechanical systems,ýincluding automation and robotics equipment inýboth indoor value-added food processing andýoutdoor automated farming and harvesting. Studentsýwill have the opportunity to earn third-partyýindustry certifications from OSHA, NCCER, and NC3ý(Festo, Snap-On, Starrett, Greenlee, Rigid, Trane,ýLincoln, 3M, and more). Students will also beýprepared to pursue the Agricultural MechatronicsýAssociates Degree.</t>
  </si>
  <si>
    <t>Foundations of Agricultural Mechatronics</t>
  </si>
  <si>
    <t>CT.MECHA</t>
  </si>
  <si>
    <t>CSIS-Mobile Development Option</t>
  </si>
  <si>
    <t>CT.MD</t>
  </si>
  <si>
    <t>This certificate prepares students with a set ofýsoft skills recognized as crucial to performing inýa supervisory role in a business setting.ýSpecifically, improving communication skills,ýunderstanding the structure and functions ofýbusiness, and knowledge of human relations in theýworkplace are all considered essential to theýsuccess of business today. It also developsýinformation technology literacy, includingýcomputer applications and online research skills.</t>
  </si>
  <si>
    <t>First Line Supervisor</t>
  </si>
  <si>
    <t>CT.FS</t>
  </si>
  <si>
    <t>This certificate prepares students withýcomprehensive instruction in the skills necessaryýfor success as an emergency medical technicianý(EMT) in the emergency services industry. Thisýprogram is designed to meet the needs of currentýstudents and in-service professionals interestedýin career advancement and those seeking to advanceýtheir EMT knowledge. This program is aligned withýthe EMT-Basic: National Standard Curriculum.ýCareer opportunities after completing theýcertificate include EMT, Emergency RoomýTechnician, and Search and Rescue.</t>
  </si>
  <si>
    <t>Emergency Medical Technician</t>
  </si>
  <si>
    <t>CT.EMT</t>
  </si>
  <si>
    <t>The Early Childhood Education (ECE) program offersýa comprehensive course of study to prepareýstudents for career and job opportunities in earlyýeducation and care of young children from diverseýfamily backgrounds. Includes instruction in parentýeducation as well as preparation for employment inýchild development centers, family child-careýsettings, preschools, before- and after-schoolýcare programs, programs for children with specialýneeds, and other ECE related-programs in theýcommunity.  ýThe ECE curriculum provides coursework withýspecializations in the administration of ECEýprograms, infant/toddler development and care,ýadvanced ECE curriculum, and special needs.ýStudents will be eligible to meet the Departmentýof Social and Employment Services Title 22 andýEducation Code Title 5 licensing regulations forýteaching personnel and administrative staff inýprivate and public child development programs andýagencies.  ýAs a result of ongoing changes in laws, mandates,ýand licensing regulations for teaching personnelýand ECE programs, the information in the Permitýtable is subject to change. It is important forýstudents to consult with a counselor to develop anýeducational plan for the desired permit orýcredential.</t>
  </si>
  <si>
    <t>CT.ECE</t>
  </si>
  <si>
    <t>The Digital Arts program offers a certificate andýassociate degree in Digital Arts. Classes includeýtraining in graphic design, digital graphics, 2Dýdigital illustration, 2D digital photographicýimaging, digital video and audio editing, 2D andý3D digital animation, 3D modeling, storyboardýdevelopment for animation and interactive digitalýmedia interface design. The AA degree is DigitalýArts offers 3 tracks of specialization; graphicýdesign for print, screen and time-based, digitalýphotography and video, or digital animation andýillustration.&lt;p&gt;&lt;/p&gt;An imaginative blend of art,ýdesign, photography, video, animation andýillustration is applied to producing digital mediaýpresentations for business, education,ýentertainment, telecommunication and medicalýindustries graduates in Digital Arts are qualifiedýfor positions in graphic design, digital art, webýdesign, game design, 2D illustration, digitalýphotographic imaging, audio engineering, videoýediting, digital video, or digital media interfaceýdesign. Graduates in Digital Arts with animationýspecialization are qualified for positions in 3Dýdigital art, game design, storyboard art,  3Dýmodeling: character animation, digital 3Dýbroadcast logo design, digital 3D volumetrics, 3Dýanimation and compositing, 2D digital art, 2Dýcompositing, 2D chroma key, 2D texture painting,ýor rotoscoping.</t>
  </si>
  <si>
    <t>CT.DA</t>
  </si>
  <si>
    <t>The Cybersecurity Certificate of Achievementýcombines security in a networking and systemýadministration environment to provide studentsýwith well-rounded skills and knowledge necessaryýfor careers in cybersecurity in the InformationýTechnology Industry. Students who want to advanceýtheir career in IT are encouraged to complete theýComputer Science Associate Degree with a focus onýNetwork and Security Option.</t>
  </si>
  <si>
    <t>Cybersecurity</t>
  </si>
  <si>
    <t>CT.CS</t>
  </si>
  <si>
    <t>The Computer Science and Information Systemsýprogram prepares students taking the ComputerýScience Option with the lower-division majorýpreparation required at most universities forýadvancement to upper-division coursework for theýBachelor's Degree with a major in Computer Scienceýor Information Systems fields. The scientific andýtechnical skills acquired through this study serveýto prepare students for high demand careers inýcomputing, such as software developer, computerýprogrammer, and software engineer.</t>
  </si>
  <si>
    <t>CT.CISC</t>
  </si>
  <si>
    <t>This Cisco Certified Network Associate (CCNA)ýCertificate of Achievement combines all of theýrequired courses needed to prepare for the CCNAýexam, an industry-recognized associate levelýcertificate. This certificate is intended to beýcompleted in one year and a half and as suchýprepares students for careers in InformationýTechnology with a focus in networking. Thisýcertificate is specially designed to send studentsýon a fast-track career in IT careers related toýnetworking.</t>
  </si>
  <si>
    <t>Cisco Certified Network</t>
  </si>
  <si>
    <t>CT.CCN</t>
  </si>
  <si>
    <t>The Business Office Technology programs promoteýthe economic development of the community; provideýfor lifelong learning and academic excellenceýthrough course content, application, andýtechnology; serve diverse populations; encourageýpositive work ethic; and meet workforce needsýthrough skills development, training, and personalýgrowth.ýýThe Business Office Technology programs offerýtraining in keyboarding, office softwareýapplications, filing and records management,ýaccounting (Bookkeeping Certificate), customerýservice, and business English and mathýapplications. Students are prepared for careerýopportunities in administrative support,ýbookkeeping and data entry, customer service andýother entry-level office positions.ýýAs a result of ongoing changes in technology, theýneed to expand competencies, and changing transferýrequirements, certificate and degree requirementsýmay also change. If you note changes in degrees orýcertificate requirements, or if courses are notýoffered in a particular semester, please consultýwith a counselor or faculty on how best toýcomplete the program in which you are enrolled.</t>
  </si>
  <si>
    <t>Business Office Technology-Information Processing</t>
  </si>
  <si>
    <t>CT.BST</t>
  </si>
  <si>
    <t>CT.BOTB</t>
  </si>
  <si>
    <t>This certificate is a continuation of the BusinessýOffice Professional pathway building on theýcourses already completed for the Level 1ýcertificate. Additional courses provide aýcontinued focus on the development of office andýtechnology skills including career management,ýfiling procedures and record management, andýcomputer applications including MS Word andýpersonal management software.</t>
  </si>
  <si>
    <t>Business Information Worker Level -2</t>
  </si>
  <si>
    <t>CT.BIW2</t>
  </si>
  <si>
    <t>This certificate prepares students with basicýoffice skills to perform entry-level businessýoffice-related tasks. Course offerings introducedýthe students to concepts such as customer service,ýoffice procedures, and business communication. Inýaddition, students acquire beginning technologyýskills that include word processing, spreadsheets,ýpresentation software, personnel managementýsoftware, and computer literacy.</t>
  </si>
  <si>
    <t>Business Information Worker Level -1</t>
  </si>
  <si>
    <t>CT.BIW1</t>
  </si>
  <si>
    <t>The Small Farm Operation and ManagementýCertificate is intended for students interested inýbecoming entrepreneurs in the area of cropýproduction. Students will learn the foundationýskills for farming and agriculture business fromýthe ground up. Students will learn in an actualýsmall farm production environment with a focus onýorganic production systems. Students may use thisýemphasis as a foundation to start theirýown business or obtain skills and knowledge toýwork in industry. This certificate contains allýthe required major coursework for an AS inýAgriculture with an Emphasis in Agriculture SmallýFarm Operation and Management. Several courses inýthe Small Farm Operation and Management emphasisýare held off-campus at the ALBA Facility, 1700 OldýStage Road, Salinas.</t>
  </si>
  <si>
    <t>Small Farm</t>
  </si>
  <si>
    <t>CT.AGSF</t>
  </si>
  <si>
    <t>The Sustainable Crop Management Certificate ofýAchievement is intended for students interested inýa career in the area of crop health. Studentsýtypically select this emphasis as part of theýrequirements to earn a specialized governmentýlicense or certification such as a Pest ControlýAdvisor (PCA) license, an International CertifiedýCrop Advisor (CCA), or a Certified ProfessionalýAgronomist (CPAg).ýýAdditional requirements apply in order to obtain aýCalifornia PCA license, CCA, or CPAg. In addition,ýa BS degree in Plant Science, Crop Science orýsimilar area of study is recommended for mostýstudents seeking this career pathway.ýýFor further information about the California PCAýlicense, contact the California Department ofýPesticide Regulation (http://www.cdpr.ca.gov) orýCAPCA (https://capca.com/pca/). For furtherýinformation about becoming a CCA or CPAg, contactýthe American Society of Agronomyý(https://www.certifiedcropadviser.org/).</t>
  </si>
  <si>
    <t>Sustainable Crop Management</t>
  </si>
  <si>
    <t>CT.AGSC</t>
  </si>
  <si>
    <t>The Agriculture program offers an Associate of Science degree and a Certificate of Achievement in Agriculture Business, Agriculture Production, Small Farm Operation and Management, Sustainable Crop Management or Food Safety. Courses in these areas provide students with skills valuable to businesses in the Central Coast’s produce industry or with one of the many companies providing support services and products. Many of the courses are fully transferable to the California State University system. Internships and work experience are an important part of the program, providing students with experience and networking opportunities in the local produce industry.&lt;p&gt;&lt;/p&gt;The Agriculture Production Emphasis is intended for students interested in a wide range of career and educational pathways: farm management, harvest operations, agricultural research, and many more. Students may use this emphasis to obtain skills and knowledge to work in industry, or as a foundation for transfer to a four year college or university.</t>
  </si>
  <si>
    <t>Agriculture-Production</t>
  </si>
  <si>
    <t>CT.AGRP</t>
  </si>
  <si>
    <t>The Agriculture program offers an Associate of Science degree and a Certificate of Achievement in Agriculture Business, Agriculture Production, Small Farm Operation and Management, Sustainable Crop Management or Food Safety. Courses in these areas provide students with skills valuable to businesses in the Central Coast’s produce industry or with one of the many companies providing support services and products. Many of the courses are fully transferable to the California State University system. Internships and work experience are an important part of the program, providing students with experience and networking opportunities in the local produce industry.</t>
  </si>
  <si>
    <t>Agriculture Business</t>
  </si>
  <si>
    <t>CT.AGR</t>
  </si>
  <si>
    <t>The Agriculture program offers an Associate of Science degree and a Certificate of Achievement in Agriculture Business, Agriculture Production, Small Farm Operation and Management, Sustainable Crop Management or Food Safety. Courses in these areas provide students with skills valuable to businesses in the Central Coast’s produce industry or with one of the many companies providing support services and products. Many of the courses are fully transferable to the California State University system. Internships and work experience are an important part of the program, providing students with experience and networking opportunities in the local produce industry.&lt;p&gt;&lt;/p&gt;The Food Safety Emphasis is intended for students interested in the specialized practices required for the safe production, handling, transportation and manufacturing of food products. Students will be trained in skills critical to the agriculture and food manufacturing industries.</t>
  </si>
  <si>
    <t>CT.AGFS</t>
  </si>
  <si>
    <t>The Associate in Science Degree in Administrationýof Justice for Transfer provides a clearlyýarticulated curricular track for studentsýwho wish to transfer to baccalaureateýAdministration of Justice, Criminal Justice, orýCriminology degree programs at a California StateýUniversity (CSU) campus. This degree provides theýlower division Administration of Justice majorýcourses required at many CSUs whileýexposing students to the core principles andýpractices in the field of Administration ofýJustice. The AS-T degree will enable students toýdevelop a strong foundation in the theory andýpractice of law enforcement and law enforcementýinvestigation, the origin andýapplication of criminal law, the variousýcomponents of the criminal justice system, theýstructure of the various court systems, and trialýprocess. For detailed requirements for individualýfour-year institutions, students should contactýthe transfer institution andýmeet with a counselor for specific transfer courseýrequirements in their major.ýýThe Administration of Justice Associate Degreeýprogram is particularly suited for studentsýseeking employment in criminalýjustice and paralegal/legal assistantship, and itýincorporates advanced career training, as well asýsupporting transfer. Criminalýjustice courses have a broad focus and encompassýeffective patrol services, the prosecution andýdefense of criminal offenders, and theýincarceration process. Paralegal/legalýassistantship courses overview the preparation ofýcases for court under the supervision of anýattorney. The Associate degree in Administrationýof Justice offers specialized electives to enhanceýa student's career opportunities.</t>
  </si>
  <si>
    <t>CT.ADJ</t>
  </si>
  <si>
    <t>The Hartnell College Associate Degree in AddictionýStudies provides students with the academicýpreparation needed for employment in theýsubstance abuse field. The curriculum is designedýto meet the California Association of Alcoholismýand Drug Abuse Counselors (CAADAC)ýrequirements and pending legislative regulationsýrequiring 350 hours of approved alcohol and drugýclassroom education, 45 hours of supervisedýpracticum and 255 hours of supervised workýexperience.ýýStudents who wish to continue their course ofýstudy to a 4-year setting are recommended toýcomplete the Associate of Arts Degree program,ýwhich includes both the general educationýrequirements and major courses in AddictionýStudies. Completion of additional requirements forýtransfer may be required. It is recommended thatýstudents take AOD courses in numeric order.ýýAOD 1-6 and 11 must be completed before enrollingýin AOD 10 (Chemical Dependency Practicum Seminar)ýand AOD 99 (Practicum in Chemical Dependency).ýýCareer opportunities for certified Alcohol andýDrug Counselors include: counselors in socialýmodel county residential treatment programs;ýcounselors in pre-treatment, inpatient,ýoutpatient, and aftercare programs; counselors inýhospital-based chemical dependency communityýprevention and education programs;ýrecovery/relapse prevention counseling in theýprivate sector; counselors in recovery home/soberýliving environments. California state laws requireýthat individuals who are providing services in anýalcohol or drug abuse setting be registered by anýaccredited agency that is recognized by theýDepartment of Health Care Services. Students mayýobtain a registration manual, which containsýinformation on academic requirements, procedures,ýforms, examination schedules, and fees by going toýthe CCAPP website (https://www.ccapp.us/) andýclicking on "certification" where an order formýand other information are provided.</t>
  </si>
  <si>
    <t>Addiction Studies</t>
  </si>
  <si>
    <t>CT.ADD</t>
  </si>
  <si>
    <t>The Bachelor of Science in Respiratory Care (BSRC)ýis an online degree advancement program forýlicensed registered respiratory therapists (RRTs)ýwho have graduated from a CoARC accreditedýAssociate of Science in Respiratory Care (ASRC)ýprogram, or for ASRC graduates eligible forýlicensure. Entering students must complete theýCal-GETC General Education pattern. All coursesýdesignated as an upper division major requirementýmust be completed with a minimum grade of "C" (orý"P") for each course in the major. ýThe Bachelor of Science, Respiratory Care degreeýprogram is intended for graduates of a Commissionýon Accreditation for Respiratory Care (CoARC)ýaccredited associate degree program in the fieldýof respiratory care. The program is 40 credits ofýupper-division courses that focus on leadership,ýmanagement, education, research, and advancedýclinical practice that provide RRTs with theýknowledge, skills, and aptitude needed for theýadvanced scope of practice, the increasingýcomplexity of clinical skills, and the diversityýof care sites emerging in the field. Graduates ofýthe BSRC program may advance their careers inýadministration/management, education, research,ýadvanced bedside professional practice, andýrelated healthcare fields.ýThe goal of the BSRC program is to provideýgraduates of entry into respiratory careýprofessional practice degree programs withýadditional knowledge, skills, and attributes inýleadership, management, education, research,ýand/or advanced clinical practice that will enableýthem to meet their current professional goals andýprepare them for practice as advanced degreeýrespiratory therapists. ýHartnell College Bachelor of Science inýRespiratory Care, Program number 510042, isýcurrently in the process of seeking CoARCýaccreditation for a respiratory care program.ýHowever, Hartnell College can provide no assuranceýthat accreditation will be granted by the CoARC.</t>
  </si>
  <si>
    <t>Respiratory Care</t>
  </si>
  <si>
    <t>BS.RC</t>
  </si>
  <si>
    <t>AS.WLD</t>
  </si>
  <si>
    <t>The Associate of Science in Respiratory Careýprepares students to work as RegisteredýRespiratory Therapists (RRTs) in acute andýcommunity-based settings such as hospitals, longýterm care facilities, home care, and clinics. RRTsýhelp people of all ages with a variety ofýcardiopulmonary disorders. Responsibilities of anýRRT include: evaluating and interpreting clinicalýand laboratory data to recommend treatment,ýconsulting with members of the healthcare team,ýeducating patients and families, responding toýemergencies, and managing patients on lifeýsupport.ýThe four-semester course of study consists ofýclassroom, high-fidelity simulation, skillsýlaboratory, seminar, and clinical experiences.ýStudents must travel to clinical sites. Clinicalýexperiences are completed in Monterey, SantaýClara, San Luis Obispo, and Santa Barbaraýcounties. Upon successful completion of programýrequirements, graduates are eligible to take theýNational Board of Respiratory Care (NBRC) RegistryýExamination.</t>
  </si>
  <si>
    <t>AS.RCP</t>
  </si>
  <si>
    <t>The Associate of Science in Computer Science andýInformation Systems - Network and Security Optionýprepares students for employment in the networkýand security field. It is designed for studentsýinterested in becoming network and securityýspecialists in a business that uses networks orýinformation systems. Upon completing the programýstudents will be prepared to take industryýrecognized certifications that include: A+ýcertificate, CCENT, CCNA, Network+, Security+, andýLinux+.</t>
  </si>
  <si>
    <t>Computer Science Info Systems-Network &amp; Security Option</t>
  </si>
  <si>
    <t>AS.PCN</t>
  </si>
  <si>
    <t>The Hartnell College Vocational Nursing (VN)ýProgram is a defined group of prerequisite,ýgeneral education, and required major courses in aý24-month program of study consisting of classroom,ýhigh-fidelity simulation, nursing skillsýlaboratory, and clinical experiences. Licensedývocational nurses perform essential nursingýservices under the supervision of a registeredýnurse or physician. Upon successful completion ofýprogram requirements, graduates are eligible toýtake the National Council Licensure Examinationýfor Practical Nurses (NCLEX-PN). After passing,ýgraduates may practice as vocational nurses in aývariety of settings, including but not limited toýcommunity agencies, medical offices, hospitals,ýand long-term care facilities. The HartnellýCollege VN Program is fully approved by theýCalifornia Board of Vocational Nurses andýPsychiatric Technicians (BVNPT) and is the firstývocational nursing program in California to earnýnational accreditation from the AccreditationýCommission for Education in Nursing.</t>
  </si>
  <si>
    <t>AS.NVN</t>
  </si>
  <si>
    <t>The Hartnell College Associate Degree in Nursingý(ADN) is a defined group of pre-requisite andýco-requisite courses that prepares students toýbecome registered nurses. The four-semester courseýof study consists of classroom, high-fidelityýsimulation, nursing skills laboratory, seminar,ýinterprofessional, and clinical experiences. Whileýenrolled in the associate degree program, Hartnellýstudents may enroll in transfer level courses thatýmeet requirements for a Bachelor's of Scienceýdegree in nursing. Graduates are eligible to takeýthe National Council Licensure Examination forýRegistered Nurses (NCLEX-RN). After passing theýlicensure examination, graduates may practice asýregistered nurses in a variety of acute andýcommunity based settings. Graduates demonstrateýtheýleadership and comportment required for aýprofessional nurse committed to competence,ýcaring, collaboration, and curiosity, whileýproviding safe, quality nursing care to diverseýindividuals in various care settings. The HartnellýCollege ADN Program is fully approved by theýCalifornia Board of Registered Nursing (BRN) andýis accredited by the Accreditation Commission forýEducation in Nursing (ACEN).</t>
  </si>
  <si>
    <t>Nursing-Registered Nursing</t>
  </si>
  <si>
    <t>AS.NRN</t>
  </si>
  <si>
    <t>The Associate's Degree in AgriculturalýMechatronics will prepare students to work as aýskilled mechatronics technician in agriculture.ýStudents will learn how to install, repair,ýcalibrate, and troubleshoot mechatronics, orýelectro-mechanical systems, including automationýand robotics equipment focusing on indoorývalue-added food processing. Students will haveýthe opportunity to earn third-party industryýcertifications from OSHA, NCCER, and NC3 (Festo,ýSnap-On, Starrett, Greenlee, Rigid, Trane,ýLincoln, 3M, and more). Additionally, students mayýhave transfer opportunities to pursue anýundergraduate degree in Ag Systems Management.</t>
  </si>
  <si>
    <t>Agricultural Mechatronics</t>
  </si>
  <si>
    <t>AS.MECHA</t>
  </si>
  <si>
    <t>The Early Childhood Education (ECE) program offersýa comprehensive course of study to prepareýstudents for career and job opportunities in earlyýeducation and care of young children from diverseýfamily backgrounds. Includes instruction in parentýeducation as well as preparation for employment inýchild development centers, family child-careýsettings, preschools, before- and after-schoolýcare programs, programs for children with specialýneeds, and other ECE related-programs in theýcommunity.  ýýThe ECE curriculum provides coursework withýspecializations in the administration of ECEýprograms, infant/toddler development and care,ýadvanced ECE curriculum, and special needs.ýStudents will be eligible to meet the Departmentýof Social and Employment Services Title 22 andýEducation Code Title 5 licensing regulations forýteaching personnel and administrative staff inýprivate and public child development programs andýagencies. ýýAs a result of ongoing changes in laws, mandates,ýand licensing regulations for teaching personnelýand ECE programs, the information in the Permitýtable is subject to change. It is important forýstudents to consult with a counselor to develop anýeducational plan for the desired permit orýcredential.</t>
  </si>
  <si>
    <t>AS.ECE</t>
  </si>
  <si>
    <t>CSIS - Digital Web &amp; Mobile Development</t>
  </si>
  <si>
    <t>AS.DWMD</t>
  </si>
  <si>
    <t>The Associate of Science Degree in ConstructionýManagement and Architecture provides aýcomprehensive introduction to the constructionýmanagement profession and professionalýarchitectural studies.  Students select anýAssociate of Science Degree emphasis in eitherýConstruction Management or Architecture, whichýshare interdisciplinary core courses.  Licensedýprofessionals instruct students in principles ofýsustainability, fundamental construction fieldýskills and methods, construction managementýprinciples, and architectural design theory.  ýUnder practical field and professional studioýconditions, students apply current,ýleading-industry construction techniques, andýcomputer-aided design and management technologies.</t>
  </si>
  <si>
    <t>AS.CMA</t>
  </si>
  <si>
    <t>AS.CISCS</t>
  </si>
  <si>
    <t>The Business Office Technology programs promoteýthe economic development of the community; provideýfor lifelong learning and academic excellenceýthrough course content, application, andýtechnology; serve diverse populations; encourageýpositive work ethic; and meet workforce needsýthrough skills development, training, and personalýgrowth. ýýThe Business Office Technology programs offerýtraining in keyboarding, office softwareýapplications, filing and records management,ýaccounting (Bookkeeping Certificate), customerýservice, and business English and mathýapplications. Students are prepared for careerýopportunities in administrative support,ýbookkeeping and data entry, customer service andýother entry-level office positions.ýýAs a result of ongoing changes in technology, theýneed to expand competencies, and changing transferýrequirements, certificate and degree requirementsýmay also change. If you note changes in degrees orýcertificate requirements, or if courses are notýoffered in a particular semester, please consultýwith a counselor or faculty on how best toýcomplete the program in which you are enrolled.</t>
  </si>
  <si>
    <t>AS.BST</t>
  </si>
  <si>
    <t>Agriculture With an Area of Emphasis</t>
  </si>
  <si>
    <t>AS.AGRI</t>
  </si>
  <si>
    <t>The Advanced Diesel Technology program is designedýto provide students with the skills and knowledgeýrequired to succeed asýtechnicians in the field of heavy-duty dieselýequipment, transportation and agricultureýindustries, or related industries. Theýcurriculum provides both theoretical and hands-onýlearning experiences that provide students withýthe opportunity to apply theýlearned skills in a variety of different areas,ýsuch as transportation, and agriculture equipment.ýDiagnosis and repair proceduresýperformed on heavy-duty diesel equipment enableýstudents to develop the skills required forýplacement in the heavy duty dieselýtechnology industry.</t>
  </si>
  <si>
    <t>AS.ADT</t>
  </si>
  <si>
    <t>AS.ADJ</t>
  </si>
  <si>
    <t>The Advanced Automotive Technology Program isýdesigned to provide students with the skills andýknowledge necessary to succeedýas technicians in a professional auto repair shop.ýThe curriculum provides classroom and hands-onýlearning experience in a state-ofthe-artýlaboratory which provides students with theýopportunity to apply the basic theories ofýautomotive technology. Diagnosis andýrepair procedures performed on vehicles enableýstudents to develop the skill levels required forýplacement in the automotive technologyýindustry. Additionally, the program also offersýSnap-On certifications that are industryýrecognized.</t>
  </si>
  <si>
    <t>AS.AAT</t>
  </si>
  <si>
    <t>The Digital Arts program offers a certificate andýassociate degree in Digital Arts. Classes includeýtraining in graphic design, digital graphics, 2Dýdigital illustration, 2D digital photographicýimaging, digital video and audio editing, 2D andý3D digital animation, 3D modeling, storyboardýdevelopment for animation and interactive digitalýmedia interface design. The AA degree in DigitalýArts offers 3 tracks of specialization; graphicýdesign for print, screen and time-based, digitalýphotography and video, or digital animation andýillustration. An imaginative blend of art, design,ýphotography, video, animation and illustration isýapplied to producing digital media presentationsýfor business, education, entertainment,ýtelecommunication and medical industries graduatesýin Digital Arts are qualified for positions inýgraphic design, digital art, web design, gameýdesign, 2D illustration, digital photographicýimaging, audio engineering, video editing, digitalývideo, or digital media interface design.ýGraduates in Digital Arts with animationýspecialization are qualified for positions in 3Dýdigital art, game design, storyboard art, 3Dýmodeling, character animation, digital 3Dýbroadcast logo design, digital 3D volumetrics, 3Dýanimation and compositing, 2D digital art, 2Dýcompositing, 2D chroma key, 2D texture painting,ýor rotoscoping.</t>
  </si>
  <si>
    <t>AA.DA</t>
  </si>
  <si>
    <t>AA.ADD</t>
  </si>
  <si>
    <t>ACPG_CIP</t>
  </si>
  <si>
    <t>ACPG_LOCAL_GOVT_CODES</t>
  </si>
  <si>
    <t>ACPG_DESC</t>
  </si>
  <si>
    <t>ACPG_TITLE</t>
  </si>
  <si>
    <t>ACAD_PROGRAMS_ID</t>
  </si>
  <si>
    <t>NEW TOP</t>
  </si>
  <si>
    <t>OLD TOP</t>
  </si>
  <si>
    <t>OLD CIP</t>
  </si>
  <si>
    <t>NEW CIP</t>
  </si>
  <si>
    <t>ACPG_CIP2</t>
  </si>
  <si>
    <t>AA.CHCX</t>
  </si>
  <si>
    <t>Chicanx Studies</t>
  </si>
  <si>
    <t>The Chicanx Studies Program provides organizedýstudies in the heritage of Chicanx culture andýcommunity to foster and expand a generalýunderstanding of this group. The Chicanx degreeýcourses give students the opportunity to developýcompetence in an understanding of the language,ýhistory, and culture as well as current issuesýaffecting the community. Completion of the Chicanxýmajor enhances students' employment opportunitiesýand careers in schools, community groups,ýgovernmental agencies, and the private sector.</t>
  </si>
  <si>
    <t>AA.GAH</t>
  </si>
  <si>
    <t>General Studies: Arts and Humanities</t>
  </si>
  <si>
    <t>The General Studies program offers students aýcomprehensive education emphasizing in the studyýof cultural, literary, humanistic activities,ýartistic and creative expression of human beings.ýThe Arts and Humanities emphasis offers studentsýan opportunity to evaluate and interpretýfundamental questions of value, culture, purpose,ýand meaning in a rigorous and systematic way.ýStudents will evaluate and interpret the ways inýwhich people through the ages in differentýcultures have responded to themselves and theýworld around them in artistic and culturalýcreation. Students will also learn to valueýaesthetic understanding and incorporate theseýconcepts when constructing value judgments.ýCourses encompass subjects such as philosophy,ýart, ethics, theory, culture, linguistics,ýjurisprudence, religion, theory, literature,ýhistory, music, theater, languages and more. Byýengaging in careful educational planning with aýcounselor, this degree is for students seeking toýexplore various disciplines in the Arts andýHumanities before committing to a specific majorýfor transfer to a four-year university. Thisýprogram is designed for students with specificýmajors that currently lack predefined pathways. Itýis particularly suitable for those who do not haveýthe option of pursuing an Associate Degree forýTransfer (ADT). Alternatively, it accommodatesýstudents who may not have transfer plans butýdesire to obtain a degree in an area of personalýinterest or enter the workforce with a diverseýskill set while also paving the way for careerýadvancement opportunities.</t>
  </si>
  <si>
    <t>AA.GSB</t>
  </si>
  <si>
    <t>General Studies: Social and Behavioral Sciences</t>
  </si>
  <si>
    <t>The General Studies program with emphasis inýSocial and Behavioral Sciences offers students theýopportunity to cultivate a comprehensiveýunderstanding of concepts, theories, andýmethodologies within the diverse disciplinesýconstituting the field. This program offersýstudents a comprehensive education focused on theýstudy of human behavior and society withinýcultural, economic, political, religious andýhistorical context. This emphasis enables studentsýto explore their own identity and the dynamics ofýhuman interaction within larger societalýframeworks. By delving into cultural and socialýstructures, students gain foundational knowledgeýabout the complexities of their own societies, asýwell as, the behavioral and social structuresýpresent in other human societies. Course choicesýinclude history, anthropology, psychology,ýsociology, political science, ethnic studies andýmore. By engaging in careful educational planningýwith a counselor, this degree is for studentsýseeking to explore various disciplines in theýSocial Sciences before committing to a specificýmajor for transfer to a four-year university. Thisýprogram is designed for students with specificýmajors that currently lack predefined pathways. Itýis particularly suitable for those who do not haveýthe option of pursuing an Associate Degree forýTransfer (ADT). Alternatively, it accommodatesýstudents who may not have transfer plans butýdesire to obtain a degree in an area of personalýinterest or enter the workforce with a diverseýskill set while also paving the way for careerýadvancement opportunities.</t>
  </si>
  <si>
    <t>AA.GSTEM</t>
  </si>
  <si>
    <t>General Studies: STEM</t>
  </si>
  <si>
    <t>The General Studies program with an emphasis inýSTEM allows students to develop knowledge ofýscientific theories, concepts, and data about bothýliving and non-living systems. The programýemphasizes the natural sciences, which examine theýphysical universe, its life forms, and its naturalýphenomena. In addition, this emphasis will exploreýexperimental methodology, testing hypotheses, andýthe power of systematic questioning. Math coursesýwithin the program will emphasize the developmentýof mathematical and quantitative reasoning skills.ýThis program offers students a comprehensiveýeducation that integrates critical thinking,ýproblem solving and communication skills. Subjectsýwill include; mathematics, biological and physicalýsciences. By engaging in careful educationalýplanning with a counselor, this degree is forýstudents seeking to explore various disciplines inýthe STEM field before committing to a specificýmajor for transfer to a four-year university. Thisýprogram is designed for students with specificýmajors that currently lack predefined pathways. Itýis particularly suitable for those who do not haveýthe option of pursuing an Associate Degree forýTransfer (ADT). Alternatively, it accommodatesýstudents who may not have transfer plans butýdesire to obtain a degree in an area of personalýinterest or enter the workforce with a diverseýskill set while also paving the way for careerýadvancement opportunities.</t>
  </si>
  <si>
    <t>AA.LPHS</t>
  </si>
  <si>
    <t>Liberal Arts: Pathway to Health Sciences</t>
  </si>
  <si>
    <t>The Liberal Arts program with emphasis in HealthýSciences provides general knowledge andýcareer-relevant skills that prepare you for aýrange of professions and majors. Studentsýcompleting this degree will have an introductoryýfoundation and the necessary preparation toýcontinue in one or more of the Health Sciencesýfields around the Salinas Valley and beyond. Thisýprogram offers students a comprehensive andýinterdisciplinary degree designed to provideýstudents with a well-rounded education fromývarious disciplines, fostering critical thinking,ýcreativity, communication and analytical skills.ýStudents will acquire the ability to identify andýunderstand the body structure, physiologicalýfunctions, written communication, andýinterpersonal growth. This degree is designed toýprepare students for life in the global communityýby developing a core of knowledge, skills, andýattitudes necessary for personal and professionalýsuccess. Course choices include biology,ýchemistry, psychology, growth and development,ýnutrition and more. By engaging in carefulýeducational planning with a counselor, this degreeýis for students seeking to explore variousýdisciplines with the Health Sciences beforeýcommitting to a specific major for transfer to aýfour-year university. This program is designed forýstudents with specific majors that currently lackýpredefined pathways. It is particularly suitableýfor those who do not have the option of pursuingýan Associate Degree for Transfer (ADT).ýAlternatively, it accommodates students who mayýnot have transfer plans but desire to obtain aýdegree in an area of personal interest or enterýthe workforce with a diverse skill set while alsoýpaving the way for career advancementýopportunities.</t>
  </si>
  <si>
    <t>AA.MUS</t>
  </si>
  <si>
    <t>Music</t>
  </si>
  <si>
    <t>The Music Program offers coursework and ensemblesýthat embrace the diversity of our valley. Music isýthe universal language of the global village ofýthe 21st century. It forms an integral part of ourýlives, from the musical "logos" that introduceýevery media program, to the songs and dances thatýprovide identity to our diverse backgrounds. Studyýand participation in music has proven to furtherýnot only creativity and critical thinking, butýalso our sense of cooperation and community. AtýHartnell, performance opportunities are availableýfor all students in a wide range of vocal andýinstrumental ensembles. In addition, many coursesýare designed for students with no previousýtraining in music. The department offers coursesýthat prepare music majors for transfer toýfour-year universities as well as many courses forýthe general student. The AA Degree in Musicýprepares students for transfer and careers in theýfollowing fields: credentialed school instruction;ýprivate studio instruction; vocal or instrumentalýperformance; composition or arranging for film,ýtelevision, or multimedia; sound engineering;ýconducting; college or university instruction;ýarts and education administration; and musicýjournalism. For detailed requirements forýindividual four-year institutions, students shouldýcontact the transfer institution and/or meet withýa counselor for specific transfer courseýrequirements in their major.</t>
  </si>
  <si>
    <t>AA.PHO</t>
  </si>
  <si>
    <t>Photography</t>
  </si>
  <si>
    <t>Photography is an omnipresent, integral part ofýlife in the 21st Century. It is the basis ofývisual media such as filmmaking, video, andýdigital imaging. The study of photography involvesýboth the development of a technical, skillbasedýknowledge, as well as an appreciation for how theýmedium has changed and continues to shape theývalues, the cultures and the lives of everyoneýglobally. Photography is more than a means to makeýa visual record; it has also become a tool ofýchange; a form of art; a means of learning, and aýplatform for communicating ideas. The photographyýfaculty is committed to empowering students withýthe ability to apply photo imaging to their livesýfor practical, professional, and artisticýpurposes. Hartnell photo instruction preparesýstudents to achieve personal enrichment andýdevelopment, to acquire abilities needed toýproduce photographic art of high aesthetic value,ýand to develop or hone professional skills. ýAdditional general education courses will prepareýstudents for advancement to college and universityýstudy. Photography offers careers in the followingýareas: advertising; photographic art; fashionýphotography; commercial portrait; digital effects;ýphotojournalism; editorial, wedding, and specialýevent photography; industrial photography; travel,ýadventure, and pet photography; scientificýphotography; forensic photography; and documentaryýphotography. For detailed requirements forýindividual four-year institutions, students shouldýcontact the transfer institution and/or meet withýa counselor for specific transfer courseýrequirements in their major.</t>
  </si>
  <si>
    <t>AA.SPA</t>
  </si>
  <si>
    <t>Spanish</t>
  </si>
  <si>
    <t>The Spanish degree program includes four semestersýof the study of Spanish, one of the world's mostýinfluential languages and the fastest growingýlanguage in California.  It provides students withýthe communication skills in understanding,ýspeaking, reading, and writing, and prepares themýto enter the workforce in many industries whereýknowledge of Spanish is valuable and imperative. ýStudents will find a broad range of employmentýopportunities in educational, legal, and medicalýsettings that include careers in interpretation,ýcustomer service, preschool education, childcare,ýhealth care, nutrition services, and in numerousýareas of public safety.  It is recommended thatýstudents intending to transfer to four-yearýinstitutions complete the Spanish AA-T degreeýinstead.</t>
  </si>
  <si>
    <t>AA.TAC</t>
  </si>
  <si>
    <t>Theater Arts &amp; Cinema</t>
  </si>
  <si>
    <t>This degree program is designed for thoseýinterested in seeking employment in a theatrical,ýand/or cinematic environment, or for studentsýdesiring to complete major preparation courseworkýfor transfer to a four-year Theatre Arts and/orýFilm, Television, and Electronic Media orientedýDegree Program. The Hartnell College Theatre Artsýprogram is unique in that a professional theatreýcompany is in residence at Hartnell College: TheýWestern Stage. The collaboration between HartnellýCollege and The Western Stage gives students theýpossibility of learning their craft within aýprofessional context.</t>
  </si>
  <si>
    <t>AAT-SOC</t>
  </si>
  <si>
    <t>Sociology for Transfer (AA-T)</t>
  </si>
  <si>
    <t>Sociology is the scientific study of humanýbehavior in society. It uses a variety of researchýand theoretical perspectives to analyze andýexplain human social behavior and social change.ýIn the Associate in Arts in Sociology for Transferý(AA-T in Sociology) students examine a wide rangeýof human interactions including marriage andýfamily units, crime and deviance, culture andýsocial change, group processes and interactionsýhaving to do with class, race and gender;ýdiversity and globalization, social stratificationýand mobility and social movements. The degreeýdevelops the student's ability to examine theýbroader connections between personal life, publicýissues and social structure. In addition, the AA-Týin Sociology provides a clearly articulatedýcurricular track for students who wish to transferýto baccalaureate Sociology degree programs at aýCalifornia State University (CSU). It provides theýlower division major courses required at the CSUýwhile exposing students to the core principles andýpractices of sociology. It can also facilitateýtransfer to a University of California (UC) campusýor private institutions.Sociology offers aývaluable academic foundation that can lead to aývariety of career opportunities, including rolesýin education, social work, probation, humanýrelations, business, counseling, urban planning,ýand more.</t>
  </si>
  <si>
    <t>AAT.COM2</t>
  </si>
  <si>
    <t>Communication Studies 2.0 for Transfer Degree (AA-T)</t>
  </si>
  <si>
    <t>The Associate in Arts in Communication Studies 2.0ýfor Transfer allows students to focus their majorýcourse work and required electives to achieveýcommunicative competence in the areas of business,ýintercultural, interpersonal and publicýcommunication. This program, its instructors, andýcurriculum are dedicated to providing aýstudent-centered design of the college experience,ýworking to ensure every student understands how toýuse communication to successfully achieve theirývaried educational, career, and personal goals.ýThe program also guarantees students will learnýhow communication is a core part of constructingýand negotiating identity, encouraging students toýsee communication as a means to better understandýthemselves and others from different backgrounds.ýThe program in Communication Studies recognizesýidentity is the intersection of race/ethnicity,ýgender identity and expression, sexuality,ýnational origin, citizenship status, class,ýsocioeconomic status, ability and disability,ýlanguage, religion, age, physical appearance andýother aspects not yet identified.</t>
  </si>
  <si>
    <t>AAT.ECO</t>
  </si>
  <si>
    <t>Economics for Transfer Degree (AA-T)</t>
  </si>
  <si>
    <t>The Associate in Arts in Economics for Transferý(AA-T in Economics) provides a clearly articulatedýcurricular track for students who wish to transferýto baccalaureate economics degree programs at aýCalifornia State University (CSU) campus. Thisýdegree provides the lower division economics majorýcourses required at many CSUs while exposingýstudents to the core principles of the economicsýfield. Economics is the study of how people chooseýto use scarce resources to produce goods andýservices and how they make allocation decisions toýsatisfy their wants and needs. In pursuing theýAA-T in Economics, students acquire skills toýanalyze problems and then to use sound reasoningýto make decisions. Students majoring in economicsýdevelop critical thinking, problem solving, andýcommunication skills. As economics majors,ýstudents have learning opportunities that areýrelevant to many types of careers, includingýeconomists, public policy, government agencies andýgovernment related organizations (for example, theýFederal Reserve System and the Bureau of LaborýStatistics), business, finance, data analysis,ýaccounting and education.</t>
  </si>
  <si>
    <t>AAT.ENG</t>
  </si>
  <si>
    <t>English for Transfer (AA-T)</t>
  </si>
  <si>
    <t>The Associate in Arts in English for Transferý(AA-T in English) offers a study of composition,ýlanguage, and literature designed to developýskills in reading perceptively, writingýeffectively, and thinking critically. The programýprepares students for diverse careers inýadvertising, business, communications media,ýpublic relations, law, government service, andýteaching.</t>
  </si>
  <si>
    <t>AAT.ETP</t>
  </si>
  <si>
    <t>Elementary Teacher Education for Transfer (AA-T)</t>
  </si>
  <si>
    <t>The Associate in Arts in Elementary TeacherýEducation for Transfer (AA-T in Elementary TeacherýEducation) is intended for students who plan toýcomplete a bachelor's degree at a California StateýUniversity (CSU) in preparation for a career as anýelementary school teacher. Students will encounterýintroductory content area requirements forýteaching at the elementary school level. Throughýthis broad curriculum, students are introduced toýelementary school teaching, examine child growthýand development, and select courses in the artsýand humanities, social sciences, physical and lifeýsciences, as well as literature and communication.</t>
  </si>
  <si>
    <t>AAT.HIS</t>
  </si>
  <si>
    <t>History for Transfer (AA-T)</t>
  </si>
  <si>
    <t>The Associate in Arts in History for Transferý(AA-T in History) provides a clearly articulatedýcurricular track for students who wish to transferýto baccalaureate degree programs at a CaliforniaýState University (CSU). Students completing TheýAA-T in History will have a foundation in theýfield of History through the study of AmericanýHistory, Western Civilization, World History, andýdiverse selection of electives. Students will haveýexperience in the use of both primary andýsecondary history sources, evaluating a diversityýof viewpoints, and analyzing historical sourcesýfor credibility and perspective. The study ofýhistory develops cultural literacy and criticalýthinking while helping to understand today andýplan for tomorrow. Some examples of fields forýwhich graduates with a baccalaureate degree inýhistory are qualified are law, journalism,ýgovernment service, education, research, andýmuseum curating.</t>
  </si>
  <si>
    <t>AAT.KIN</t>
  </si>
  <si>
    <t>Kinesiology for Transfer (AA-T)</t>
  </si>
  <si>
    <t>The Associate in Arts in Kinesiology for Transferý(AA-T in Kinesiology) provides a broad knowledgeýbase representing several disciplines, includingýphysical education, exercise science, anatomy, andýphysiology. The AA-T provides a clearlyýarticulated curriculum for students who wish toýtransfer to baccalaureate degree programs inýPhysical Education or Kinesiology at a CaliforniaýState University (CSU). Baccalaureate programs inýPhysical Education and Kinesiology include a wideýarray of specialties including but not limited to:ýcoaching, education, athletic training, industryýwellness centers and allied medical fieldsý(Physical Therapy, Occupational Therapy, etc.).</t>
  </si>
  <si>
    <t>AAT.LAW</t>
  </si>
  <si>
    <t>Law, Public Policy and Society (AA-T)</t>
  </si>
  <si>
    <t>The Associate in Science in Mathematics forýTransfer (AS-T in Mathematics) .  provides aýclearly articulated curricular track for studentsýwho wish to transfer to baccalaureate mathematicsýdegree programs at a California State Universityý(CSU). This degree provides the lower divisionýmathematics major courses required at many CSUsýwhile exposing students to the core principles ofýmathematics. In pursuing the AS-T in Mathematics,ýstudents acquire skills to analyze and solveýproblems using sound mathematical reasoning.ýStudents majoring in mathematics develop criticalýthinking, problem solving, and communicationýskills. As mathematics majors, students haveýlearning opportunities that are relevant to manyýcareer fields, including business, computerýscience, data analysis, economics, education,ýfinance, law, mathematical research, statistics,ýand teaching.</t>
  </si>
  <si>
    <t>AAT.MUS</t>
  </si>
  <si>
    <t>Music for Transfer (AA-T)</t>
  </si>
  <si>
    <t>The Music Program offers coursework and ensemblesýthat embrace the diversityýof our valley. Music is the universal language ofýthe global village of the 21stýcentury. It forms an integral part of our lives,ýfrom the musical "logos" thatýintroduce every media program, to the songs andýdances that provide identityýto our diverse backgrounds. Study andýparticipation in music has proven toýfurther not only creativity and critical thinking,ýbut also our sense of cooperationýand community. At Hartnell, performanceýopportunities are available for allýstudents in a wide range of vocal and instrumentalýensembles. In addition, manyýcourses are designed for students with no previousýtraining in music. Theýdepartment offers courses that prepare musicýmajors for transfer to four-yearýuniversities as well as many courses for theýgeneral student.ýThe Associate in Arts in Music for Transfer (AA-Týin Music) provides a clearly articulatedýcurriculum for students who wish to transfer to aýCalifornia State University (CSU). This degreeýprovides the lower division music major coursesýrequired at many CSUs while exposing students toýthe core principles and practices of the musicýfield. The AA-T in music prepares students forýtransfer and can lead to careers in the followingýfields: credentialed school instruction, privateýstudio instruction, vocal or instrumentalýperformance, composition or arranging forýfilm/television/multimedia events, soundýengineering, conducting, college orýuniversity instruction, arts and educationýadministration, and music journalism.ýStudents intending to begin in the AA-T in Musicýshould plan to take MUS-2 in theýsummer prior to starting their music degree.</t>
  </si>
  <si>
    <t>AAT.POL</t>
  </si>
  <si>
    <t>Political Science for Transfer (AA-T)</t>
  </si>
  <si>
    <t>The Associate in Arts in Political Science forýTransfer (AA-T in Political Science) allowsýstudents to focus their major course work andýrequired electives in a social science concernedýwith the description and analysis of political,ýand especially governmental, institutions andýprocesses. Increasingly, the emphasis is placed onýhow governments deal with specific policy problemsýsuch as war and peace, poverty, crime, education,ýenergy, pollution, or inter-group relations, andýon the factors that affect these problems. Theýstudy of political science provides one with theýconcepts, theories and methods necessary toýanalyze these problems scientifically.ýFields for which BA graduates in political scienceýare qualified are government work in theýlegislative or executive branches, the legal fieldýas an attorney or paralegal, the military as anýofficer, or in the commercial field as a sales orýmarketing professional.</t>
  </si>
  <si>
    <t>AAT.PSY</t>
  </si>
  <si>
    <t>Psychology for Transfer (AA-T)</t>
  </si>
  <si>
    <t>Psychology is the scientific discipline concernedýwith the study of the mind and behavior. It is aýbroad discipline which involves both pure scienceýand practical application of science to matters ofýeveryday living. ýýThe Associate in Arts for Transfer in Psychologyý(AA-T in Psychology) provides a clearlyýarticulated curriculum for students who wish toýtransfer to a California State University (CSU).ýThis degree provides the lower division psychologyýmajor courses required at many universities whileýexposing students to the core principles andýpractices of the psychology field.  It can alsoýfacilitate transfer to a University of Californiaý(UC) campus and other private institutions. TheýAA-T will enable students to develop a strongýfoundation in research methods, statistics, andýbiological aspects of behavior and will offer aývariety of elective courses to help studentsýdevelop their knowledge of human behavior,ýcritical thinking, and practical application ofýpsychological principles to solve real-worldýproblems. ýýThe program is valuable to many careers inýbusiness, government, and helping careers such asýeducation, health care, social work, andýcounseling. Becoming a "psychologist," however,ýrequires graduate level training. Psychologistsýwith graduate degrees and professionalýcertificates have a broad range of employmentýopportunities including clinical practice,ýresearch, and teaching.</t>
  </si>
  <si>
    <t>AAT.SART</t>
  </si>
  <si>
    <t>Studio Arts for Transfer (AA-T)</t>
  </si>
  <si>
    <t>Art is the study of communicating concepts andýideas visually. The Associate in Arts in StudioýArts for Transfer (AA-T in Studio Arts) providesýstudents with an introductory foundation in artýprinciples and practices while providing a clearlyýarticulated curricular track for students who wishýto transfer to baccalaureate degree programs at aýCalifornia State University (CSU). This degreeýprovides the lower division art courses requiredýat many CSUs while exposing students to the coreýprinciples of the studio arts. The degree includesýstudy in art history and studio practice in bothýtwo- and three-dimensional works of art.</t>
  </si>
  <si>
    <t>AAT.SJ</t>
  </si>
  <si>
    <t>Social Justice for Transfer (AA-T)</t>
  </si>
  <si>
    <t>Social Justice Studies is an interdisciplinaryýfield that prepares students to understand socialýproblems related to race, ethnicity, gender,ýsexuality, and economic inequities. The Associateýin Arts in Social Justice Studies for Transferý(AA-T Social Justice), provides a clearlyýarticulated curriculum for students who wish toýtransfer to a California State University (CSU).ýThis degree provides the lower division majorýcourses required at many universities whileýexposing students to the core theories,ýprinciples, and practices of Social JusticeýStudies. Students will explore the breakdownýbetween the ideal of justice and the realities ofýinjustice while finding practical solutions forýsocial change. ýStudents with Bachelor's degrees in this fieldýfind careers as community and union organizers,ýactivists, political campaigners, lobbyists,ýeducators, and mediators. This program is also anýexcellent starting point for students interestedýin a career in public policy, law, human rights,ýlaw enforcement, college teaching, or social work.</t>
  </si>
  <si>
    <t>AAT.SPA</t>
  </si>
  <si>
    <t>Spanish for Transfer (AA-T)</t>
  </si>
  <si>
    <t>The Associate in Arts in Spanish for Transferý(AA-T in Spanish) includes four semesters of theýstudy of Spanish, one of the world's mostýinfluential languages and the fastest growingýlanguage in California. It provides students withýthe communication skills in understanding,ýspeaking, reading, and writing, and prepares themýto enter the workforce in many industries whereýknowledge of Spanish is valuable and imperative.ýIn addition, the AA-T in Spanish provides aýclearly articulated curricular track for studentsýwho wish to transfer to baccalaureate Spanishýdegree programs at a California State Universityý(CSU). It provides the lower division Spanishýmajor courses required at the CSU while exposingýstudents to the core principles and practices inýthe study of language. It can also facilitateýtransfer to a University of California (UC) campusýor private institutions. Students will find aýbroad range of employment opportunities inýeducational, legal, and medical settings thatýinclude careers in interpretation, customerýservice, preschool education, childcare, healthýcare, nutrition services, and in numerous areas ofýpublic safety.</t>
  </si>
  <si>
    <t>AAT.THA</t>
  </si>
  <si>
    <t>Theatre Arts for Transfer (AA-T)</t>
  </si>
  <si>
    <t>The Associate in Arts degree in Theatre Arts forýTransfer (AA-T in Theatre Arts) provides a clearlyýarticulated curricular track for students who wishýto transfer to baccalaureate Theatre Arts degreeýprograms at a California State University (CSU)ýcampus. This degree provides the lower divisionýtheatre major courses required at many CSUs whileýexposing students to the core principles of theýtheatre arts field. The Hartnell College TheatreýArts AA-T degree is unique in that a professionalýtheatre company is in residence at HartnellýCollege: The Western Stage. The collaborationýbetween Hartnell College and The Western Stageýgives students the possibility of learning theirýcraft within a professional context. Courses areýdesigned for students interested in pursuingýtheatre as a major or as a career. Career optionsýinclude actor, teacher or professor, director,ýagent, announcer, casting director, critic, orýmodel. Careers with a technical emphasis includeýtheatre technician, concert venue technician,ýtheme park technician, stage manager, designer,ýart director, facilities manager, or technicalýdirector.</t>
  </si>
  <si>
    <t>APR</t>
  </si>
  <si>
    <t>AS.AST</t>
  </si>
  <si>
    <t>Astronomy</t>
  </si>
  <si>
    <t>The Astronomy program introduces students to theýphysical properties and processes that governýcelestial bodies in the Universe. Students mayýtake astronomy courses to satisfy their physicalýscience requirements or to transfer to theýuniversity with a major in astronomy/astrophysicsýor double major in astronomy and physics. Transferýlevel astronomy curricula stress very strongýpreparation in physics and mathematics. While mostýastronomy courses will be taken at the upperýdivision or graduate level, exposure to lowerýdivision astronomy courses will assist inýexploring the major.ýýStudents who complete a B.S. degree in astronomyýwill be qualified to enter a teaching credentialýprogram, operate a planetarium, and assist at anýobservatory. With an M.S. degree, students canýteach astronomy or physics at a community college,ýbe a telescope operator at a major observatory, orýwork in industry. A Ph.D. qualifies students for aýcareer in research at a university, space agency,ýor observatory.</t>
  </si>
  <si>
    <t>AS.BIO</t>
  </si>
  <si>
    <t>Biology</t>
  </si>
  <si>
    <t>The Biology program offers degrees that areýintended to create interest and enrichment throughýthe study of living organisms and the basicýbiological principles. The major courses provide aýstrong background in the biological sciences forýstudents transferring to four-year institutionsýwho are interested in careers such as agriculture,ýhealth, research, and teaching. ýýBaccalaureate programs in biology include a wideýarray of specialties including but not limited to:ýanimal or plant science, biochemistry,ýbioinformatics, cell and molecular biology,ýenvironmental biology, human biology, andýmicrobiology. The preparation for differentýspecialties will vary. For detailed requirementsýfor individual programs at four-year institutions,ýstudents should contact the transfer institutionýand/or meet with a counselor for specific transferýcourse requirements in their major.</t>
  </si>
  <si>
    <t>AS.EGN</t>
  </si>
  <si>
    <t>Engineering</t>
  </si>
  <si>
    <t>Engineering is the science and art of applyingýscientific and mathematical principles,ýexperience, judgment, and common sense to designýthings that benefit society. Engineers areýproblem-solvers who make things work faster,ýcheaper, and more efficiently. Technologiesýdeveloped by engineers improve the ways that weýlive, communicate, work, travel, stay healthy, andýentertain ourselves. From computer chips toýcellphones and buildings to automobiles,ýengineering makes every aspect of our modern lifeýpossible.ýýHartnell College offers a two-year lower divisionýengineering program that prepares students forýtransfer in all engineering disciplines toýcolleges and universities in California and acrossýthe United States. The Associate in Science inýEngineering offers course work in all fields ofýengineering from civil through mechanical andýelectrical and computer engineering. Students whoýare seeking to transfer to a four-year universityýand complete their Bachelor of Science inýEngineering can find the courses needed toýtransfer in the Engineering program, as canýstudents who are seeking employment in relatedýfields as engineering technologists, surveyors, orýconstruction managers. Positions for whichýfouryear graduates in engineering are qualifiedýcan be found in the fields of engineering,ýengineering technology, construction management,ýbusiness, programming, teaching, and research.ýýThe first two years of the engineering curriculumýat most colleges and universities have a sharedýcore of mathematics and physics plus a programmingýcourse. Beyond that, there is specialization inýseveral areas. As there are different disciplinesýwithin engineering, four different tracks haveýbeen developed, and each one feeds into one orýmore majors at the baccalaureate level. The fifthýtrack is appropriate for engineering majors whoýare not explicitly listed in the first fourýtracks, such as chemical engineering or biomedicalýengineering. The five discipline clusters are:ý1. Mechanical, Aerospace, and ManufacturingýEngineeringý2. Civil Engineeringý3. Electrical Engineeringý4. Computer and Software Engineeringý5. General Engineering</t>
  </si>
  <si>
    <t>AS.KIN</t>
  </si>
  <si>
    <t>Kinesiology</t>
  </si>
  <si>
    <t>The Physical Education, Kinesiology, Health, andýAthletics department provides formal educationalýopportunities for the development and acquisitionýof motor skills, improved physical fitness andýtheir application to sports and physicalýactivities.  This Associate of Science Degreeýcovers a broad knowledge base that representsýseveral disciplines that include traditionalýphysical education, exercise science, athleticýtraining, coaching, and health science. Theseýcourses help prepare students to transfer asýPhysical Education and Kinesiology majors toýfour-year institutions.  The Physical Educationýand Kinesiology program offers an AA-T degreeý(Associate in Arts for transfer in Kinesiology).ýThe AA-T provides a clearly articulated curriculumýfor students who wish to transfer to baccalaureateýdegree programs at California State Universityý(CSU) campuses.  The department also offers the ASýdegree (Associate of Science in Kinesiology). Thisýdegree is ideal for student-athletes and studentsýtransferring out of state or to privateýinstitutions. Baccalaureate programs in PhysicalýEducation and Kinesiology include a wide array ofýspecialties including but not limited to:ýcoaching, education, athletic training, industryýwellness centers and allied medical fieldsý(Physical Therapy, Occupational Therapy, etc.).ýThe preparation for different specialties willývary. For detailed requirements for individualýprograms at four-year institutions, studentsýshould contact the transfer institution and/orýmeet with a counselor for specific transfer courseýrequirements in their major.</t>
  </si>
  <si>
    <t>AST.ADJ</t>
  </si>
  <si>
    <t>Administration of Justice for Transfer (AS-T)</t>
  </si>
  <si>
    <t>The Associate in Science Degree in Administrationýof Justice for Transfer (AS-T in Administration ofýJustice) provides a clearly articulated curricularýtrack for students who wish to transfer toýbaccalaureate Administration of Justice, CriminalýJustice, or Criminology degree programs at aýCalifornia State University (CSU). This degreeýprovides the lower division Administration ofýJustice major courses required at many CSUs whileýexposing students to the core principles andýpractices in the field of Administration ofýJustice. The AS-T in Administration of Justiceýwill enable students to develop a strongýfoundation in the theory and practice of lawýenforcement and law enforcement investigation, theýorigin and application of criminal law, theývarious components of the criminal justice system,ýthe structure of the various court systems, andýtrial process.</t>
  </si>
  <si>
    <t>AST.AGR</t>
  </si>
  <si>
    <t>Agriculture Business for Transfer Degree (AS-T)</t>
  </si>
  <si>
    <t>The Associate in Science in Agriculture Businessýfor Transfer (AS-T in Agriculture Business) alignsýwith the California State University (CSU)ýBachelor of Science in Agriculture Business. It isýdesigned to provide students with the common coreýof lower division courses required to transfer toýCSU and pursue a baccalaureate degree inýAgriculture Business or Agribusiness Management.</t>
  </si>
  <si>
    <t>AST.APS</t>
  </si>
  <si>
    <t>Agriculture Plant Science for Transfer (AS-T)</t>
  </si>
  <si>
    <t>The Associate in Science in Agriculture PlantýScience for Transfer (AS-T in Agriculture PlantýScience) aligns with the California StateýUniversity (CSU) Bachelor of Science in PlantýScience. The AS-T in Agriculture Plant Science isýdesigned to provide students with the common coreýof lower division courses required to transfer andýpursue a CSU baccalaureate degree in PlantýScience.</t>
  </si>
  <si>
    <t>AST.BIO</t>
  </si>
  <si>
    <t>Biology for Transfer Degree (AS-T)</t>
  </si>
  <si>
    <t>The Biology program offers courses that are intended to create interest and enrichment through the study of living organisms and the basic biological principles. The major courses provide a strong background in the biological sciences for students transferring to four-year institutions who are interested in careers such as agriculture, health, research, and teaching. Prerequisite courses for nursing and other allied health programs are also offered.</t>
  </si>
  <si>
    <t>AST.BUS2</t>
  </si>
  <si>
    <t>Business Administration 2.0 for Transfer (AS-T)</t>
  </si>
  <si>
    <t>The Associate in Science in BusinessýAdministration for Transfer 2.0 (AS-T in BusinessýAdministration 2.0) is designed to provideýstudents with a clear transfer pathway to the CSUýbusiness administration major and completion ofýthe business administration baccalaureate degree.ýThe degree guarantees admission to a CSU with aýsimilar major with junior standing, and theýability to complete the remaining requirementsýwithin 60 semester or 90 quarter units. TheýAssociate in Science in Business Administrationýfor Transfer 2.0 provides a study of key businessýconcepts. Business Administration majors will beýable to analyze and interpret business scenariosýusing quantitative and logical reasoning toýevaluate and solve business problems. BusinessýAdministration majors will be able to communicateýeconomic effects, effectively convey financialýinformation, and explain social, political andýethical implications of business decision making.</t>
  </si>
  <si>
    <t>AST.CHM</t>
  </si>
  <si>
    <t>Chemistry for Transfer Degree (AS-T)</t>
  </si>
  <si>
    <t>The Chemistry program at Hartnell College is designed to meet the needs of the diverse community of interests served by the community college. A full program of chemistry for the aspiring professional scientist is offered through general chemistry and a two-semester course in organic chemistry. A separate track is offered for nursing and allied health students which includes general inorganic, organic and biochemistry. The Chemistry discipline also has a strong commitment to the student with little or no prior chemistry background. The entire program is taught with a strong laboratory emphasis, and in the more advanced classes, students receive hands-on experience with a wide variety of instruments.&lt;p&gt;&lt;/p&gt;Four-year graduates in chemistry are qualified for positions in research, industry, education, engineering, and the allied medical fields.&lt;p&gt;&lt;/p&gt;The Associate in Science degree in Chemistry for Transfer provides a clearly articulated curricular track for students who wish to transfer to baccalaureate degree programs at a California State University (CSU) campus. For detailed requirements for individual four-year institutions, students should contact the transfer institution and/or meet with a counselor for specific transfer course requirements in their major.&lt;p&gt;&lt;/p&gt;&lt;u&gt;TRANSFER STUDENTS:&lt;/u&gt; Students planning to transfer to a university should follow the requirements of the four-year university. Information on course equivalencies and major preparation requirements for the University of California (UC) and California State University (CSU) systems are available online at www.assist.org. Please consult with a Hartnell College counselor to review transfer requirements.</t>
  </si>
  <si>
    <t>AST.CS</t>
  </si>
  <si>
    <t>Computer Science for Transfer (AS-T)</t>
  </si>
  <si>
    <t>The Associate in Science in Computer Science forýTransfer (AS-T in Computer Science) provides aýclearly articulated curricular track for studentsýwho wish to transfer to baccalaureate ComputerýScience degree programs at a California StateýUniversity (CSU) campus.  The AS-T in ComputerýScience provides a strong, well-rounded backgroundýin computer science for transferring studentsýinterested in careers such as software developers,ýsoftware engineers, researchers and teachers.</t>
  </si>
  <si>
    <t>AST.ECE</t>
  </si>
  <si>
    <t>Early Childhood Education for Transfer (AS-T)</t>
  </si>
  <si>
    <t>The Associate in Science in Early ChildhoodýEducation for Transfer (AS-T in ECE) provides aýclearly articulated curricular track for studentsýwho wish to transfer to a CSU campus, while alsoýserving the diverse needs of students interestedýin the breadth and depth of the field of earlyýchildhood education. Additionally, this degreeýexposes students to the core principles andýpractices of the field in order to build aýfoundation for their future personal, academic, orývocational paths. The degree was designed toýfacilitate students' successful transfer toýcertain California State University (CSU) campusesýthat prepare them for advanced study in a varietyýof graduate programs, as well as a variety ofýcareers such as teaching, Child DevelopmentýSpecialist, Program Directors, and Child LifeýSpecialists. With a BA in ECE/Child Development,ýstudents are eligible for the Master Teacher andýSite Supervisor levels of the CA Child DevelopmentýPermit, using the Alternative Qualificationsýcategory.</t>
  </si>
  <si>
    <t>AST.ES</t>
  </si>
  <si>
    <t>Environmental Science for Transfer (AS-T)</t>
  </si>
  <si>
    <t>Environmental Science is an interdisciplinaryýfield incorporating biology, chemistry, physics,ýgeology, math, and economics. EnvironmentalýScience examines how humans affect the globalýenvironment. Students earning the Associate inýScience in Environmental Science for Transferý(AS-T in Environmental Science) will gainýknowledge of fundamental concepts that informýsociety about the environment in which we live.ýThe AS-T in Environmental Science provides aýclearly articulated curricular track for studentsýwho wish to transfer to baccalaureateýEnvironmental Science degree programs at aýCalifornia State University (CSU). This degreeýprovides the lower division major courses requiredýat many CSUs while exposingýstudents to the core principles of the field ofýenvironmental science.ýEnvironmental scientists strive to protect theýenvironment and human health by cleaning upýpolluted areas, advising policymakers, or workingýwith government and industry to reduce waste andýimprove conditions. Other career possibilitiesýinclude environmental law, environmental orýsustainability consulting, resource management,ýteaching and academic research.</t>
  </si>
  <si>
    <t>AST.FTVE</t>
  </si>
  <si>
    <t>Film, Television and Electronic Media (AS-T)</t>
  </si>
  <si>
    <t>The Associate in Science in Film, Television, andýElectronic Media for Transfer (AA-T in FTVE)ýprovides a clearly articulated curricular trackýfor students who wish to transfer to baccalaureateýFilm, Television, and Electronic Media (FTVE)ýdegree programs at a California State Universityý(CSU) campus. This degree provides the lowerýdivision FTVE major courses required at many CSUsýwhile exposing students to the core principles ofýthe field.ýýCareer options include camera operator, productionýtechnician, documentary filmmaker, video producer,ýradio DJ, radio technician, production assistant,ývideo editor, actor, teacher, or commercialýproduction technician. Careers with a technicalýemphasis include media technician, concert venueýtechnician, theme park technician, stage manager,ýdesigner, art director, facilities manager, orýtechnical director.</t>
  </si>
  <si>
    <t>AST.GEL</t>
  </si>
  <si>
    <t>Geology for Transfer Degree (AS-T)</t>
  </si>
  <si>
    <t>The Associate in Science in Geology for Transferý(AS-T in Geology) provides students with a clearlyýarticulated curricular track  for  transfer to aýgeology program at a California State Universityý(CSU). The AS-T in Geology provides the lowerýdivision geology major courses required at manyýCSUs while exposing students to the coreýprinciples and practices of the field of geology.ýStudents completing the AS-T in Geology will haveýa foundation in the scientific method, Earthýmaterials, Earth processes, and Earth history andýwill use a scientific approach to the study of theýEarth, incorporating chemistry, physics, andýmathematics. In addition to studying commonýminerals, rocks, and geomorphic features of Earthýthey will study the dynamic Earth system and theýmajor events in Earth history. The most commonýcareer opportunities with a baccalaureate degreeýinclude: field technician/geologist in industryý(mining, oil, environmental consulting) andýgovernmental agencies (Department of NaturalýResources, Geological Surveys, National Parks).</t>
  </si>
  <si>
    <t>AST.MAT</t>
  </si>
  <si>
    <t>Mathematics for Transfer Degree (AS-T)</t>
  </si>
  <si>
    <t>The Associate in Science in Mathematics for Transfer offers course work in all levels of mathematics from arithmetic through differential equations and linear algebra. Students seeking improvement in their basic mathematical skills and those desiring development of advanced mathematical methods can all find meaningful activities in the Associate in Science in Mathematics for Transfer. While there are job opportunities in pure mathematics, there are even more in applied mathematics, statistics, engineering, and other technical fields relying heavily on mathematics. Positions for which four-year graduates in mathematics are qualified can be found in the fields of business, computers, teaching, and research.&lt;p&gt;&lt;/p&gt;&lt;u&gt;TRANSFER STUDENTS:&lt;/u&gt; Students planning to transfer to a university should follow the requirements of the four-year university. Information on course equivalencies and major preparation requirements for the University of California (UC) and California State University (CSU) systems are available online at www.assist.org. Please consult with a Hartnell College counselor to review transfer requirements.</t>
  </si>
  <si>
    <t>AST.PH2</t>
  </si>
  <si>
    <t>Public Health for Transfer Degree (AS-T)</t>
  </si>
  <si>
    <t>The Associate in Science in Public Health forýTransfer (AS-T in Public Health) is designed toýprepare students for leadership roles in publicýhealth. Graduates from this program are preparedýto engage in community health promotionýprogramming encouraging healthier lifestyles andýbehaviors, implement disease prevention strategiesýto control the spread of illnesses, developýenvironmental health and safety initiatives thatýensure safe living and working conditions, andýadvocate for healthcare policy changes thatýimprove health outcomes at both local and globalýlevels. The degree is interdisciplinary andýprepares students for a variety of careers inýschools, non-profit organizations, governmentýagencies, hospitals, and wellness programs. TheýAS-T in Public Health provides a clearlyýarticulated curricular track for students who wishýto transfer to baccalaureate degree programs at aýCalifornia State University (CSU) campus in areasýsuch as Public Health, Health Science, Kinesiologyýwith a Health Education or a Health and WellnessýPromotion concentration, Collaborative Health andýHuman Services with Community Health option, andýrelated fields. For detailed requirements forýindividual four-year institutions, students shouldýcontact the transfer institution and meet with aýcounselor for specific transfer courseýrequirements in their major.</t>
  </si>
  <si>
    <t>AST.PHY</t>
  </si>
  <si>
    <t>Physics for Transfer (AS-T)</t>
  </si>
  <si>
    <t>Physics is a natural science that explores matter,ýenergy, and their interactions to understand theýfundamental workings of the universe. It examinesýthe motion and behavior of matter in space andýtime, as well as its relationship with energy andýforces. Physics overlaps with manyýinterdisciplinary areas such as astronomy,ýbiology, chemistry, and geology. Physics alsoýmakes significant contributions through advancesýin new technologies that arise from theoreticalýbreakthroughs. The Associate in Science degree inýPhysics for Transfer (AS-T in Physics) provides aýclearly articulated curricular track for studentsýwho wish to transfer to baccalaureate degreeýprograms at a California State University (CSU).ýOnce at the CSU or other transfer institution,ýstudents can also identify specialty areasýincluding condensed matter physics; atomic,ýmolecular, and optical physics; particle physics;ýastrophysics; geophysics and biophysics.  Someýpositions for which four-year graduates in physicsýare qualified are in research, teaching,ýengineering, medicine, and industry.</t>
  </si>
  <si>
    <t>CT.CALGETC</t>
  </si>
  <si>
    <t>Calgetc</t>
  </si>
  <si>
    <t>The Certificate of Achievement in CaliforniaýGeneral Education Transfer Curriculum (CalGETC) isýawarded to students fulfilling the unified lowerýdivision transfer requirements for CaliforniaýState University (CSU) and University ofýCalifornia (UC) campuses. CalGETC requires aýminimum of 34 units distributed through sevenýgeneral education areas. This certificateýrecognizes the completion of lower-divisionýgeneral education requirements and will appear onýstudent transcripts.ýýAlthough the certificate recognizes the completionýof lower division general education requirements,ýit does not guarantee admission to a specificýcampus within the CSU or UC systems nor does itýguarantee admission to a specific major.  A gradeýof "C" or better is required in all courses.</t>
  </si>
  <si>
    <t>CT.CSUGE</t>
  </si>
  <si>
    <t>California State University General Ed Breadth</t>
  </si>
  <si>
    <t>The Certificate of Achievement in California State University General Education Breadth (CSU-GE), developed by the Counseling Discipline, will be awarded upon completion of the CSU GE Breadth requirements as outlined on the catalog year’s CSU-GE Breadth sheet.  Students must complete a minimum of 39 units, which are distributed among five areas.  CSU-GE Breadth Sheet requirements are designed to be taken with a major area of concentration and elective courses in preparation for transfer to a California State University.  This certificate recognizes the completion of lower-division general education requirements for the CSU.  For many majors, students are encouraged to complete the CSU GE pattern; however, it is not required for admission to the CSU.  An official petition must be filed with the Admission and Records Office prior to the graduation deadlines as stated in the Academic Calendar. Certification of the CSU-GE Breadth will be indicated on the student’s transcript.&lt;p&gt;&lt;/p&gt;CSU-GE for STEM or IGETC-CSU for STEM&lt;br&gt;IGETC for STEM or CSU-GE for STEM is applicable for the (AS-T) Biology for Transfer and (AS-T) Chemistry for Transfer degrees only at the time of the catalog publication. IGETC-CSU for STEM- All Areas will be completed with minimum units/courses as required and listed on IGETC except AREAS 3 and 4, which is approved with 6 units/2 courses.  CSU-GE for STEM- All AREAS will be completed with minimum units/courses as required and listed on CSU-GE except AREAS C and D, which is approved with 6 units/2 courses. These GE courses are not waived but will be completed after transfer.  Students completing the CSU-GE or IGETC-CSU for STEM will not receive a Certificate of Achievement, which requires a full certification of areas; however, students can request a partial certification be sent to their transfer institution by completing the appropriate form and submitting to Admissions and Records.</t>
  </si>
  <si>
    <t>CT.EGN</t>
  </si>
  <si>
    <t>Engineering Fundamentals</t>
  </si>
  <si>
    <t>A student completing the Engineering FundamentalsýCertificate of Achievement will gain a solidýgrounding in the basic principles that underlieýall engineering disciplines. This certificateýprovides both academic preparation for and aýpathway to internships.  When combined withýfurther study, it will lead to the EngineeringýAssociate in Science Degree and/or transfer.  Thisýcertificate is intended to be completed at theýbeginning of a student's course of study, whileýthey are at the freshman level.  As such, itýprepares a student to enter most sophomore-levelýengineering and STEM support courses.  Thisýcertificate is specifically designed to encourageýand guide students to select their courses in aýsequence which enables them to transfer as fast asýpossible.  Recommendations based on majors are asýfollows:  ý ? Civil or Mechanical engineering majors:ýEngineering 5 AND Chemistry 1Aý ? Computer or Software engineering majors:ýComputer Science 1 AND Computer Science 2Aý ? Electrical engineering majors: Computer Scienceý1 AND (Computer Science 2A OR Chemistry 1A) ýStudents should discuss which options make senseýfor them with their counselor.</t>
  </si>
  <si>
    <t>CT.IGETC</t>
  </si>
  <si>
    <t>Intersegmental General Ed Transfer Curriculum</t>
  </si>
  <si>
    <t>The Certificate of Achievement in Intersegmental General Education Transfer Curriculum (IGETC), developed by the Counseling Discipline, will be awarded upon completion of the IGETC requirements as outlined on the catalog year’s IGETC sheet. Students must complete 34-37 units, which are distributed among six areas. IGETC requirements are designed to be taken with a major area of concentration and elective courses in preparation for transfer to a California State University or a University of California campus. This certificate recognizes the completion of lower-division general education requirements for IGETC. For many majors, students are encouraged to complete the IGETC pattern; however, it is not required for admission to the CSU or UC. An official petition must be filed with the Admission and Records Office prior to the graduation deadlines as stated in the Academic Calendar. Certification of the IGETC will be indicated on the student’s transcript.&lt;p&gt;&lt;/p&gt;CSU-GE for STEM or IGETC-CSU for STEM&lt;br&gt;IGETC for STEM or CSU-GE for STEM is applicable for the (AS-T) Biology for Transfer and (AS-T) Chemistry for Transfer degrees only at the time of the catalog publication. IGETC-CSU for STEM- All Areas will be completed with minimum units/courses as required and listed on IGETC except AREAS 3 and 4, which is approved with 6 units/2 courses.  CSU-GE for STEM- All AREAS will be completed with minimum units/courses as required and listed on CSU-GE except AREAS C and D, which is approved with 6 units/2 courses. These GE courses are not waived but will be completed after transfer.  Students completing the CSU-GE or IGETC-CSU for STEM cannot receive a Certificate of Achievement, which requires a full certification of areas; however students can request a partial certification be sent to their transfer institution by completing the appropriate form and submitting to Admissions and Records.</t>
  </si>
  <si>
    <t>CT.MUS</t>
  </si>
  <si>
    <t>This certificate prepares students to transfer toýfour year university music programs and toýteach/perform music in non-credentialed, part-timeýemployment situations. Musical skills needed forýstudents to be successful in these situationsýinclude the singing and notation of diatonicýmelodies, ability to arrange and transpose partsýfor different instruments and vocal ranges, basicýpiano proficiency, and the ability to performývocally or on a musical instrument, both alone andýwith an ensemble. Course offerings introduce theýstudents to these skills. In addition, studentsýacquire beginning technology skills that allowýthem to use computer technology to professionallyýnotate and record music.</t>
  </si>
  <si>
    <t>CT.PHO</t>
  </si>
  <si>
    <t>CT.SPA</t>
  </si>
  <si>
    <t>The Certificate of Achievement in Spanish includesýfour semesters of the study of Spanish, one of theýworld's most influential languages and the fastestýgrowing language in California. Course offeringsýprovide students with the communication skills inýunderstanding, speaking, reading, and writing inýSpanish. In addition, the three series that thisýprogram offers allow students to tailor theirýlearning journey whether their focus is to learnýto communicate in a second language, to increaseýtheir professional opportunities, to improve theirýlanguage skills, or to better understand their ownýheritage and culture.</t>
  </si>
  <si>
    <t>CVC.OEI</t>
  </si>
  <si>
    <t>California Virtual Campus/Online Education Initiative</t>
  </si>
  <si>
    <t>JAJ</t>
  </si>
  <si>
    <t>Adj Consortium</t>
  </si>
  <si>
    <t>NCCT.ENGM.ADV</t>
  </si>
  <si>
    <t>English for Multilingual Speakers-Advanced</t>
  </si>
  <si>
    <t>This noncredit program will provide Englishýlanguage learners with whole language skills atýthe advanced level to prepare for further academicýstudy and better employment opportunities.ýStudents will gain academic English skills, whichýinclude drafting and revising critical responseýessays, reading comprehension of longer texts,ýgroup discussion and class presentation skills,ýand accurate note taking. Students will be able toýapply those skills to transfer-level coursework,ýas well as employment opportunities in the SalinasýValley. These are no-cost courses; however,ýstudents will pay for required textbooks.</t>
  </si>
  <si>
    <t>NCCT.ENGM.BEG</t>
  </si>
  <si>
    <t>English for Multilingual Speakers-Beginning</t>
  </si>
  <si>
    <t>This noncredit program will provide Englishýlanguage learners with whole language skills atýthe beginning level to prepare for furtherýacademic study and better employmentýopportunities. Students will gain academic Englishýskills, which include reading comprehension ofýshort texts, increased academic vocabulary,ýlistening for main ideas, responding to andýproducing questions, and sentence to paragraphýlevel writing. Students will be able to applyýthose skills to further English studies, bothýcredit and noncredit, as well as employmentýopportunities in the Salinas Valley. These areýno-cost courses, however, students will pay forýrequired textbooks.</t>
  </si>
  <si>
    <t>NCCT.ENGM.HIGH</t>
  </si>
  <si>
    <t>English for Multilingual Speakers-High Intermediate</t>
  </si>
  <si>
    <t>This noncredit program will provide Englishýlanguage learners with whole language skills atýthe high-intermediate level to prepare for furtherýacademic study and better employmentýopportunities. Students will gain academic Englishýskills, which include reading comprehension ofýshort texts, increased academic vocabulary, use ofýcontext clues to identify the meanings of newýwords, use of the writing process to plan, draft,ýand revise a paragraph. Students will be able toýapply those skills to further English studies,ýboth credit and noncredit, as well as employmentýopportunities in the Salinas Valley. These areýno-cost courses; however, students will pay forýrequired textbooks.</t>
  </si>
  <si>
    <t>NCCT.ENGM.INT</t>
  </si>
  <si>
    <t>English for Multilingual Speakers-Intermediate</t>
  </si>
  <si>
    <t>This noncredit program will provide Englishýlanguage learners with whole language skills atýthe intermediate level to prepare for furtherýacademic study and better employmentýopportunities.  Students will gain academicýEnglish skills, which include readingýcomprehension of short texts, increased academicývocabulary, listening for main ideas, respondingýto and producing questions, and paragraph levelýwriting.  Students will be able to apply thoseýskills to further English studies, both credit andýnoncredit, as well as employment opportunities inýthe Salinas Valley.  These are no-cost courses;ýhowever, students will pay for required textbooks.</t>
  </si>
  <si>
    <t>NCCT.ENGM.LOW</t>
  </si>
  <si>
    <t>English for Multilingual Speakers-Low Intermediate</t>
  </si>
  <si>
    <t>This noncredit program will provide Englishýlanguage learners with whole language skills atýthe low-intermediate level to prepare for furtherýacademic study and better employmentýopportunities. Students will gain academic Englishýskills, which include reading comprehension ofýshort texts, increased academic vocabulary,ýlistening for main ideas, responding to andýproducing questions, and paragraph level writing.ýStudents will be able to apply those skills toýfurther English studies, both credit andýnoncredit, as well as employment opportunities inýthe Salinas Valley. These are no-cost courses;ýhowever, students will pay for required textbooks.</t>
  </si>
  <si>
    <t>XX.POST</t>
  </si>
  <si>
    <t>Associate Degree Posthumously Awarded</t>
  </si>
  <si>
    <t>approved by the boad of trustees 3-12-13</t>
  </si>
  <si>
    <t xml:space="preserve">PRESHOOL AGE CHILDREN                                                      </t>
  </si>
  <si>
    <t>130540</t>
  </si>
  <si>
    <t xml:space="preserve">SHEET METAL AND STRUCTURAL METAL                                           </t>
  </si>
  <si>
    <t>095640</t>
  </si>
  <si>
    <t xml:space="preserve">TELEVISION (INCLUDING COMBINED TV/FILM/VIDEO)                              </t>
  </si>
  <si>
    <t>060420</t>
  </si>
  <si>
    <t xml:space="preserve">POLICE ACADEMY                                                             </t>
  </si>
  <si>
    <t>210550</t>
  </si>
  <si>
    <t>210510</t>
  </si>
  <si>
    <t>210500</t>
  </si>
  <si>
    <t>210440</t>
  </si>
  <si>
    <t>130500</t>
  </si>
  <si>
    <t xml:space="preserve">EMERGENCY MEDICAL SERVICES                                                 </t>
  </si>
  <si>
    <t>125000</t>
  </si>
  <si>
    <t>123020</t>
  </si>
  <si>
    <t>123010</t>
  </si>
  <si>
    <t xml:space="preserve">RESPIRATORY CARE/THERAPY                                                   </t>
  </si>
  <si>
    <t>121000</t>
  </si>
  <si>
    <t xml:space="preserve">HEALTH OCCUPATIONS, GENERAL                                                </t>
  </si>
  <si>
    <t>120100</t>
  </si>
  <si>
    <t>095700</t>
  </si>
  <si>
    <t>095650</t>
  </si>
  <si>
    <t xml:space="preserve">MANUFACTURING AND INDUSTRIAL TECHNOLOGY                                    </t>
  </si>
  <si>
    <t>095600</t>
  </si>
  <si>
    <t xml:space="preserve">MECHANICAL DRAFTING                                                        </t>
  </si>
  <si>
    <t>095340</t>
  </si>
  <si>
    <t xml:space="preserve">ARCHITECTURAL DRAFTING                                                     </t>
  </si>
  <si>
    <t>095310</t>
  </si>
  <si>
    <t>095300</t>
  </si>
  <si>
    <t xml:space="preserve">ELECTRICAL                                                                 </t>
  </si>
  <si>
    <t>095220</t>
  </si>
  <si>
    <t>094800</t>
  </si>
  <si>
    <t>092400</t>
  </si>
  <si>
    <t xml:space="preserve">COMPUTER NETWORKING                                                        </t>
  </si>
  <si>
    <t>070810</t>
  </si>
  <si>
    <t xml:space="preserve">COMPUTER PROGRAMMING                                                       </t>
  </si>
  <si>
    <t>070710</t>
  </si>
  <si>
    <t>070100</t>
  </si>
  <si>
    <t xml:space="preserve">WEBSITE DESIGN AND DEVELOPMENT                                             </t>
  </si>
  <si>
    <t>061430</t>
  </si>
  <si>
    <t>061410</t>
  </si>
  <si>
    <t>051400</t>
  </si>
  <si>
    <t>050500</t>
  </si>
  <si>
    <t>050200</t>
  </si>
  <si>
    <t xml:space="preserve">AGRICULTURAL POWER EQUIPMENT TECHNOLOGY                                    </t>
  </si>
  <si>
    <t>011600</t>
  </si>
  <si>
    <t>011300</t>
  </si>
  <si>
    <t>011200</t>
  </si>
  <si>
    <t>010310</t>
  </si>
  <si>
    <t>010300</t>
  </si>
  <si>
    <t>010100</t>
  </si>
  <si>
    <t>Cohort Yr:  2022- 2023, 2025-26 Fiscal year
ACCJC report :2023-24</t>
  </si>
  <si>
    <t>Cohort Yr:  2021- 2022,2024-25 Fiscal year
ACCJC report :2022-23</t>
  </si>
  <si>
    <t>Cohort Yr:  2020- 2021, 2023-24 Fiscal year
ACCJC report :2021-22</t>
  </si>
  <si>
    <t>Program Title</t>
  </si>
  <si>
    <t/>
  </si>
  <si>
    <t>Source:</t>
  </si>
  <si>
    <t xml:space="preserve">Data was accessed from Career Technical Education (CTE) (Perkins V), CCCCO, https://datamart.cccco.edu/Perkins/Core_Indicator_Reports/Default.aspx, on 11/02/25 </t>
  </si>
  <si>
    <t>TOP CODE</t>
  </si>
  <si>
    <t>CIP CODE</t>
  </si>
  <si>
    <t>Program ID</t>
  </si>
  <si>
    <t xml:space="preserve">↑20% by 2029-30 </t>
  </si>
  <si>
    <r>
      <t>0.9↑&lt; AT &lt; 1.1</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</si>
</sst>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
  </numFmts>
  <fonts count="1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color theme="1"/>
      <name val="Calibri"/>
      <family val="2"/>
    </font>
    <font>
      <b/>
      <sz val="11"/>
      <name val="Calibri"/>
      <family val="2"/>
      <scheme val="minor"/>
    </font>
    <font>
      <b/>
      <sz val="11"/>
      <name val="Calibri"/>
      <family val="2"/>
    </font>
    <font>
      <sz val="10"/>
      <name val="Arial"/>
      <family val="2"/>
    </font>
    <font>
      <sz val="8"/>
      <name val="Arial"/>
      <family val="2"/>
    </font>
    <font>
      <sz val="11"/>
      <color rgb="FF000000"/>
      <name val="Calibri"/>
      <family val="2"/>
      <scheme val="minor"/>
    </font>
    <font>
      <b/>
      <sz val="8"/>
      <color rgb="FF000000"/>
      <name val="Arial"/>
      <family val="2"/>
    </font>
    <font>
      <sz val="10"/>
      <color rgb="FF000000"/>
      <name val="Times New Roman"/>
      <family val="1"/>
    </font>
    <font>
      <sz val="8"/>
      <color rgb="FF000000"/>
      <name val="Arial"/>
      <family val="2"/>
    </font>
    <font>
      <sz val="10"/>
      <color rgb="FF000000"/>
      <name val="Arial"/>
      <family val="2"/>
    </font>
    <font>
      <b/>
      <sz val="10"/>
      <color theme="5" tint="-0.249977111117893"/>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s>
  <borders count="8">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
      <left/>
      <right style="thick">
        <color indexed="64"/>
      </right>
      <top style="thick">
        <color indexed="64"/>
      </top>
      <bottom/>
      <diagonal/>
    </border>
    <border>
      <left style="thin">
        <color indexed="64"/>
      </left>
      <right style="thin">
        <color indexed="64"/>
      </right>
      <top/>
      <bottom/>
      <diagonal/>
    </border>
    <border>
      <left/>
      <right style="thick">
        <color indexed="64"/>
      </right>
      <top style="thick">
        <color indexed="64"/>
      </top>
      <bottom style="thick">
        <color indexed="64"/>
      </bottom>
      <diagonal/>
    </border>
  </borders>
  <cellStyleXfs count="5">
    <xf numFmtId="0" fontId="0" fillId="0" borderId="0"/>
    <xf numFmtId="9" fontId="1" fillId="0" borderId="0" applyFont="0" applyFill="0" applyBorder="0" applyAlignment="0" applyProtection="0"/>
    <xf numFmtId="0" fontId="9" fillId="0" borderId="0"/>
    <xf numFmtId="0" fontId="11" fillId="0" borderId="0"/>
    <xf numFmtId="0" fontId="13" fillId="0" borderId="0"/>
  </cellStyleXfs>
  <cellXfs count="135">
    <xf numFmtId="0" fontId="0" fillId="0" borderId="0" xfId="0"/>
    <xf numFmtId="0" fontId="0" fillId="0" borderId="0" xfId="0" applyAlignment="1">
      <alignment horizontal="center"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xf>
    <xf numFmtId="164" fontId="0" fillId="0" borderId="0" xfId="1" applyNumberFormat="1" applyFont="1" applyAlignment="1">
      <alignment horizontal="center" vertical="top"/>
    </xf>
    <xf numFmtId="0" fontId="0" fillId="0" borderId="0" xfId="0" applyNumberFormat="1" applyAlignment="1">
      <alignment horizontal="center" vertical="top"/>
    </xf>
    <xf numFmtId="0" fontId="0" fillId="0" borderId="0" xfId="0" applyFill="1" applyAlignment="1">
      <alignment horizontal="center" vertical="top"/>
    </xf>
    <xf numFmtId="0" fontId="0" fillId="0" borderId="0" xfId="0" applyAlignment="1">
      <alignment horizontal="left" vertical="top"/>
    </xf>
    <xf numFmtId="0" fontId="2" fillId="0" borderId="1" xfId="0" applyFont="1" applyFill="1" applyBorder="1" applyAlignment="1">
      <alignment horizontal="left" vertical="top" wrapText="1" indent="3"/>
    </xf>
    <xf numFmtId="0" fontId="2" fillId="0" borderId="1" xfId="0" applyFont="1" applyFill="1" applyBorder="1" applyAlignment="1">
      <alignment horizontal="left" vertical="top" indent="3"/>
    </xf>
    <xf numFmtId="165" fontId="2" fillId="0" borderId="1" xfId="0" applyNumberFormat="1" applyFont="1" applyFill="1" applyBorder="1" applyAlignment="1">
      <alignment horizontal="left" vertical="top" indent="3"/>
    </xf>
    <xf numFmtId="0" fontId="2" fillId="0" borderId="1" xfId="0" applyFont="1" applyFill="1" applyBorder="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0" fillId="5" borderId="1" xfId="0" applyFill="1" applyBorder="1" applyAlignment="1">
      <alignment horizontal="left" vertical="top"/>
    </xf>
    <xf numFmtId="0" fontId="0" fillId="5" borderId="1" xfId="0" applyNumberFormat="1" applyFill="1" applyBorder="1" applyAlignment="1">
      <alignment horizontal="left" vertical="top"/>
    </xf>
    <xf numFmtId="0" fontId="0" fillId="0" borderId="1" xfId="0" applyFill="1" applyBorder="1" applyAlignment="1">
      <alignment horizontal="right" vertical="top"/>
    </xf>
    <xf numFmtId="164" fontId="2" fillId="0" borderId="1" xfId="0" applyNumberFormat="1" applyFont="1" applyFill="1" applyBorder="1" applyAlignment="1">
      <alignment horizontal="right" vertical="top"/>
    </xf>
    <xf numFmtId="9" fontId="2" fillId="0" borderId="1" xfId="0" applyNumberFormat="1" applyFont="1" applyFill="1" applyBorder="1" applyAlignment="1">
      <alignment horizontal="right" vertical="top"/>
    </xf>
    <xf numFmtId="9" fontId="2" fillId="0" borderId="1" xfId="1" applyNumberFormat="1" applyFont="1" applyFill="1" applyBorder="1" applyAlignment="1">
      <alignment horizontal="right" vertical="top"/>
    </xf>
    <xf numFmtId="9" fontId="2" fillId="2" borderId="1" xfId="1" applyNumberFormat="1" applyFont="1" applyFill="1" applyBorder="1" applyAlignment="1">
      <alignment horizontal="right" vertical="top"/>
    </xf>
    <xf numFmtId="9" fontId="5" fillId="3" borderId="1" xfId="0" applyNumberFormat="1" applyFont="1" applyFill="1" applyBorder="1" applyAlignment="1">
      <alignment horizontal="right" vertical="top"/>
    </xf>
    <xf numFmtId="9" fontId="2" fillId="4" borderId="1" xfId="0" applyNumberFormat="1" applyFont="1" applyFill="1" applyBorder="1" applyAlignment="1">
      <alignment horizontal="right" vertical="top"/>
    </xf>
    <xf numFmtId="9" fontId="2" fillId="2" borderId="1" xfId="0" applyNumberFormat="1" applyFont="1" applyFill="1" applyBorder="1" applyAlignment="1">
      <alignment horizontal="right" vertical="top"/>
    </xf>
    <xf numFmtId="9" fontId="2" fillId="4" borderId="1" xfId="1"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applyAlignment="1">
      <alignment horizontal="right" vertical="top"/>
    </xf>
    <xf numFmtId="1" fontId="2" fillId="2" borderId="1" xfId="1" applyNumberFormat="1" applyFont="1" applyFill="1" applyBorder="1" applyAlignment="1">
      <alignment horizontal="right" vertical="top"/>
    </xf>
    <xf numFmtId="1" fontId="5" fillId="3" borderId="1" xfId="0" applyNumberFormat="1" applyFont="1" applyFill="1" applyBorder="1" applyAlignment="1">
      <alignment horizontal="right" vertical="top"/>
    </xf>
    <xf numFmtId="1" fontId="2" fillId="4"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1" fontId="2" fillId="4" borderId="1" xfId="1" applyNumberFormat="1" applyFont="1" applyFill="1" applyBorder="1" applyAlignment="1">
      <alignment horizontal="right" vertical="top"/>
    </xf>
    <xf numFmtId="0" fontId="3" fillId="0" borderId="1" xfId="0" applyFont="1" applyFill="1" applyBorder="1" applyAlignment="1">
      <alignment horizontal="right" vertical="top" wrapText="1"/>
    </xf>
    <xf numFmtId="0" fontId="3" fillId="0" borderId="1" xfId="0" applyFont="1" applyFill="1" applyBorder="1" applyAlignment="1">
      <alignment horizontal="right" vertical="top"/>
    </xf>
    <xf numFmtId="9" fontId="2" fillId="0" borderId="1" xfId="0" applyNumberFormat="1" applyFont="1" applyFill="1" applyBorder="1" applyAlignment="1">
      <alignment horizontal="right"/>
    </xf>
    <xf numFmtId="0" fontId="7" fillId="0" borderId="1" xfId="0" applyFont="1" applyFill="1" applyBorder="1" applyAlignment="1">
      <alignment horizontal="left" vertical="top" wrapText="1"/>
    </xf>
    <xf numFmtId="0" fontId="2" fillId="0" borderId="1" xfId="0" applyFont="1" applyBorder="1" applyAlignment="1">
      <alignment horizontal="left" vertical="top" indent="3"/>
    </xf>
    <xf numFmtId="9" fontId="2" fillId="0" borderId="1" xfId="0" applyNumberFormat="1" applyFont="1" applyBorder="1" applyAlignment="1">
      <alignment horizontal="right"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2" fillId="0" borderId="2" xfId="0" applyFont="1" applyFill="1" applyBorder="1" applyAlignment="1">
      <alignment horizontal="center" vertical="top"/>
    </xf>
    <xf numFmtId="0" fontId="3" fillId="6" borderId="1" xfId="0" applyFont="1" applyFill="1" applyBorder="1" applyAlignment="1">
      <alignment horizontal="center" vertical="top" wrapText="1"/>
    </xf>
    <xf numFmtId="164" fontId="2" fillId="6" borderId="1" xfId="0" applyNumberFormat="1" applyFont="1" applyFill="1" applyBorder="1" applyAlignment="1">
      <alignment horizontal="right" vertical="top"/>
    </xf>
    <xf numFmtId="0" fontId="2" fillId="6" borderId="1" xfId="0" applyFont="1" applyFill="1" applyBorder="1" applyAlignment="1">
      <alignment horizontal="right" vertical="top"/>
    </xf>
    <xf numFmtId="1" fontId="2" fillId="6" borderId="1" xfId="0" applyNumberFormat="1" applyFont="1" applyFill="1" applyBorder="1" applyAlignment="1">
      <alignment horizontal="right" vertical="top"/>
    </xf>
    <xf numFmtId="0" fontId="3" fillId="6" borderId="1" xfId="0" applyFont="1" applyFill="1" applyBorder="1" applyAlignment="1">
      <alignment horizontal="right" vertical="top" wrapText="1"/>
    </xf>
    <xf numFmtId="9" fontId="2" fillId="6" borderId="1" xfId="0" applyNumberFormat="1" applyFont="1" applyFill="1" applyBorder="1" applyAlignment="1">
      <alignment horizontal="right" vertical="top"/>
    </xf>
    <xf numFmtId="9" fontId="2" fillId="6" borderId="1" xfId="0" applyNumberFormat="1" applyFont="1" applyFill="1" applyBorder="1" applyAlignment="1">
      <alignment horizontal="right"/>
    </xf>
    <xf numFmtId="0" fontId="0" fillId="6" borderId="0" xfId="0" applyFill="1" applyAlignment="1">
      <alignment horizontal="center" vertical="top"/>
    </xf>
    <xf numFmtId="0" fontId="3" fillId="0" borderId="2" xfId="0" applyFont="1" applyFill="1" applyBorder="1" applyAlignment="1">
      <alignment horizontal="center" vertical="top"/>
    </xf>
    <xf numFmtId="0" fontId="4"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indent="3"/>
    </xf>
    <xf numFmtId="0" fontId="2" fillId="0" borderId="2" xfId="0" applyFont="1" applyFill="1" applyBorder="1" applyAlignment="1">
      <alignment horizontal="left" vertical="top" indent="3"/>
    </xf>
    <xf numFmtId="165" fontId="2" fillId="0" borderId="2" xfId="0" applyNumberFormat="1" applyFont="1" applyFill="1" applyBorder="1" applyAlignment="1">
      <alignment horizontal="left" vertical="top" indent="3"/>
    </xf>
    <xf numFmtId="0" fontId="2" fillId="0" borderId="2" xfId="0" applyFont="1" applyBorder="1" applyAlignment="1">
      <alignment horizontal="left" vertical="top" indent="3"/>
    </xf>
    <xf numFmtId="0" fontId="3" fillId="2" borderId="4" xfId="0" applyFont="1" applyFill="1" applyBorder="1" applyAlignment="1">
      <alignment horizontal="center" vertical="top"/>
    </xf>
    <xf numFmtId="1" fontId="2" fillId="2" borderId="3" xfId="1" applyNumberFormat="1" applyFont="1" applyFill="1" applyBorder="1" applyAlignment="1">
      <alignment horizontal="right" vertical="top"/>
    </xf>
    <xf numFmtId="1" fontId="2" fillId="2" borderId="4" xfId="1" applyNumberFormat="1" applyFont="1" applyFill="1" applyBorder="1" applyAlignment="1">
      <alignment horizontal="right" vertical="top"/>
    </xf>
    <xf numFmtId="9" fontId="0" fillId="6" borderId="1" xfId="0" applyNumberFormat="1" applyFill="1" applyBorder="1"/>
    <xf numFmtId="10" fontId="0" fillId="6" borderId="1" xfId="0" applyNumberFormat="1" applyFill="1" applyBorder="1"/>
    <xf numFmtId="10" fontId="0" fillId="0" borderId="1" xfId="0" applyNumberFormat="1" applyBorder="1"/>
    <xf numFmtId="9" fontId="0" fillId="0" borderId="1" xfId="0" applyNumberFormat="1" applyBorder="1"/>
    <xf numFmtId="9" fontId="2" fillId="0" borderId="1" xfId="1" applyFont="1" applyFill="1" applyBorder="1" applyAlignment="1">
      <alignment horizontal="right" vertical="top"/>
    </xf>
    <xf numFmtId="0" fontId="2"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0" fillId="0" borderId="0" xfId="0" applyAlignment="1">
      <alignment vertical="top"/>
    </xf>
    <xf numFmtId="0" fontId="10" fillId="7" borderId="6" xfId="2" applyFont="1" applyFill="1" applyBorder="1" applyAlignment="1" applyProtection="1">
      <alignment horizontal="center" vertical="top"/>
      <protection locked="0"/>
    </xf>
    <xf numFmtId="0" fontId="0" fillId="7" borderId="0" xfId="0" applyFill="1"/>
    <xf numFmtId="0" fontId="0" fillId="7" borderId="0" xfId="0" applyFill="1" applyAlignment="1">
      <alignment horizontal="center" vertical="top"/>
    </xf>
    <xf numFmtId="165" fontId="2" fillId="7" borderId="2" xfId="0" applyNumberFormat="1" applyFont="1" applyFill="1" applyBorder="1" applyAlignment="1">
      <alignment horizontal="left" vertical="top" indent="3"/>
    </xf>
    <xf numFmtId="164" fontId="2" fillId="0" borderId="7" xfId="0" applyNumberFormat="1" applyFont="1" applyFill="1" applyBorder="1" applyAlignment="1">
      <alignment horizontal="right" vertical="top"/>
    </xf>
    <xf numFmtId="0" fontId="2" fillId="0" borderId="7" xfId="0" applyFont="1" applyFill="1" applyBorder="1" applyAlignment="1">
      <alignment horizontal="right" vertical="top"/>
    </xf>
    <xf numFmtId="1" fontId="2" fillId="0" borderId="7" xfId="0" applyNumberFormat="1" applyFont="1" applyFill="1" applyBorder="1" applyAlignment="1">
      <alignment horizontal="right" vertical="top"/>
    </xf>
    <xf numFmtId="0" fontId="3" fillId="0" borderId="7" xfId="0" applyFont="1" applyFill="1" applyBorder="1" applyAlignment="1">
      <alignment horizontal="right" vertical="top" wrapText="1"/>
    </xf>
    <xf numFmtId="9" fontId="2" fillId="0" borderId="7" xfId="0" applyNumberFormat="1" applyFont="1" applyFill="1" applyBorder="1" applyAlignment="1">
      <alignment horizontal="right" vertical="top"/>
    </xf>
    <xf numFmtId="9" fontId="2" fillId="0" borderId="7" xfId="0" applyNumberFormat="1" applyFont="1" applyFill="1" applyBorder="1" applyAlignment="1">
      <alignment horizontal="right"/>
    </xf>
    <xf numFmtId="0" fontId="0" fillId="0" borderId="1" xfId="0" applyBorder="1" applyAlignment="1">
      <alignment horizontal="center" vertical="top"/>
    </xf>
    <xf numFmtId="0" fontId="0" fillId="0" borderId="1" xfId="0" applyFill="1" applyBorder="1" applyAlignment="1">
      <alignment horizontal="center" vertical="top"/>
    </xf>
    <xf numFmtId="0" fontId="0" fillId="0" borderId="1" xfId="0" applyBorder="1"/>
    <xf numFmtId="0" fontId="0" fillId="0" borderId="1" xfId="0" applyBorder="1" applyAlignment="1">
      <alignment horizontal="left" indent="3"/>
    </xf>
    <xf numFmtId="0" fontId="0" fillId="0" borderId="1" xfId="0" applyFill="1" applyBorder="1"/>
    <xf numFmtId="0" fontId="0" fillId="0" borderId="1" xfId="0" applyFill="1" applyBorder="1" applyAlignment="1">
      <alignment horizontal="left" indent="3"/>
    </xf>
    <xf numFmtId="0" fontId="11" fillId="0" borderId="0" xfId="3"/>
    <xf numFmtId="0" fontId="11" fillId="0" borderId="1" xfId="3" applyBorder="1"/>
    <xf numFmtId="0" fontId="14" fillId="8" borderId="1" xfId="3" applyNumberFormat="1" applyFont="1" applyFill="1" applyBorder="1" applyAlignment="1">
      <alignment vertical="top" readingOrder="1"/>
    </xf>
    <xf numFmtId="0" fontId="12" fillId="8" borderId="1" xfId="3" applyNumberFormat="1" applyFont="1" applyFill="1" applyBorder="1" applyAlignment="1">
      <alignment vertical="top" readingOrder="1"/>
    </xf>
    <xf numFmtId="0" fontId="11" fillId="0" borderId="0" xfId="3" applyAlignment="1">
      <alignment vertical="top"/>
    </xf>
    <xf numFmtId="0" fontId="11" fillId="0" borderId="0" xfId="3" applyAlignment="1">
      <alignment vertical="top" wrapText="1"/>
    </xf>
    <xf numFmtId="0" fontId="12" fillId="8" borderId="1" xfId="3" applyNumberFormat="1" applyFont="1" applyFill="1" applyBorder="1" applyAlignment="1">
      <alignment horizontal="center" vertical="top" wrapText="1" readingOrder="1"/>
    </xf>
    <xf numFmtId="0" fontId="12" fillId="8" borderId="1" xfId="3" applyNumberFormat="1" applyFont="1" applyFill="1" applyBorder="1" applyAlignment="1">
      <alignment vertical="top" wrapText="1" readingOrder="1"/>
    </xf>
    <xf numFmtId="0" fontId="15" fillId="8" borderId="1" xfId="3" applyNumberFormat="1" applyFont="1" applyFill="1" applyBorder="1" applyAlignment="1">
      <alignment vertical="top" readingOrder="1"/>
    </xf>
    <xf numFmtId="164" fontId="0" fillId="0" borderId="0" xfId="1" applyNumberFormat="1" applyFont="1"/>
    <xf numFmtId="9" fontId="5" fillId="0" borderId="1" xfId="0" applyNumberFormat="1" applyFont="1" applyFill="1" applyBorder="1" applyAlignment="1">
      <alignment horizontal="right" vertical="top"/>
    </xf>
    <xf numFmtId="0" fontId="0" fillId="0" borderId="1" xfId="0" applyFill="1" applyBorder="1" applyAlignment="1">
      <alignment horizontal="left" vertical="top"/>
    </xf>
    <xf numFmtId="0" fontId="0" fillId="0" borderId="1" xfId="0" applyBorder="1" applyAlignment="1">
      <alignment horizontal="left" vertical="top"/>
    </xf>
    <xf numFmtId="166" fontId="11" fillId="0" borderId="1" xfId="3" applyNumberFormat="1" applyBorder="1"/>
    <xf numFmtId="164" fontId="2" fillId="0" borderId="1" xfId="1" applyNumberFormat="1" applyFont="1" applyFill="1" applyBorder="1" applyAlignment="1">
      <alignment horizontal="right" vertical="top"/>
    </xf>
    <xf numFmtId="164" fontId="2" fillId="2" borderId="1" xfId="1" applyNumberFormat="1" applyFont="1" applyFill="1" applyBorder="1" applyAlignment="1">
      <alignment horizontal="right" vertical="top"/>
    </xf>
    <xf numFmtId="164" fontId="5" fillId="3" borderId="1" xfId="0" applyNumberFormat="1" applyFont="1" applyFill="1" applyBorder="1" applyAlignment="1">
      <alignment horizontal="right" vertical="top"/>
    </xf>
    <xf numFmtId="164" fontId="2" fillId="4" borderId="1" xfId="0" applyNumberFormat="1" applyFont="1" applyFill="1" applyBorder="1" applyAlignment="1">
      <alignment horizontal="right" vertical="top"/>
    </xf>
    <xf numFmtId="164" fontId="2" fillId="2" borderId="1" xfId="0" applyNumberFormat="1" applyFont="1" applyFill="1" applyBorder="1" applyAlignment="1">
      <alignment horizontal="right" vertical="top"/>
    </xf>
    <xf numFmtId="164" fontId="2" fillId="4" borderId="1" xfId="1" applyNumberFormat="1" applyFont="1" applyFill="1" applyBorder="1" applyAlignment="1">
      <alignment horizontal="right" vertical="top"/>
    </xf>
    <xf numFmtId="0" fontId="0" fillId="0" borderId="0" xfId="0" applyFont="1" applyFill="1" applyAlignment="1">
      <alignment horizontal="center" vertical="top"/>
    </xf>
    <xf numFmtId="0" fontId="0" fillId="6" borderId="0" xfId="0" applyFill="1" applyBorder="1"/>
    <xf numFmtId="164" fontId="16" fillId="0" borderId="7" xfId="0" applyNumberFormat="1" applyFont="1" applyFill="1" applyBorder="1" applyAlignment="1">
      <alignment horizontal="right" vertical="top"/>
    </xf>
    <xf numFmtId="164" fontId="16" fillId="0" borderId="1" xfId="0" applyNumberFormat="1" applyFont="1" applyFill="1" applyBorder="1" applyAlignment="1">
      <alignment horizontal="right" vertical="top"/>
    </xf>
    <xf numFmtId="164" fontId="16" fillId="6" borderId="1" xfId="0" applyNumberFormat="1" applyFont="1" applyFill="1" applyBorder="1" applyAlignment="1">
      <alignment horizontal="right" vertical="top"/>
    </xf>
    <xf numFmtId="0" fontId="16" fillId="0" borderId="7" xfId="0" applyFont="1" applyFill="1" applyBorder="1" applyAlignment="1">
      <alignment horizontal="right" vertical="top"/>
    </xf>
    <xf numFmtId="0" fontId="16" fillId="0" borderId="1" xfId="0" applyFont="1" applyFill="1" applyBorder="1" applyAlignment="1">
      <alignment horizontal="right" vertical="top"/>
    </xf>
    <xf numFmtId="0" fontId="16" fillId="6" borderId="1" xfId="0" applyFont="1" applyFill="1" applyBorder="1" applyAlignment="1">
      <alignment horizontal="right" vertical="top"/>
    </xf>
    <xf numFmtId="1" fontId="16" fillId="0" borderId="7" xfId="0" applyNumberFormat="1" applyFont="1" applyFill="1" applyBorder="1" applyAlignment="1">
      <alignment horizontal="right" vertical="top"/>
    </xf>
    <xf numFmtId="1" fontId="16" fillId="0" borderId="1" xfId="0" applyNumberFormat="1" applyFont="1" applyFill="1" applyBorder="1" applyAlignment="1">
      <alignment horizontal="right" vertical="top"/>
    </xf>
    <xf numFmtId="1" fontId="16" fillId="6" borderId="1" xfId="0" applyNumberFormat="1" applyFont="1" applyFill="1" applyBorder="1" applyAlignment="1">
      <alignment horizontal="right" vertical="top"/>
    </xf>
    <xf numFmtId="0" fontId="16" fillId="0" borderId="7" xfId="0" applyFont="1" applyFill="1" applyBorder="1" applyAlignment="1">
      <alignment horizontal="right" vertical="top" wrapText="1"/>
    </xf>
    <xf numFmtId="0" fontId="16" fillId="0" borderId="1" xfId="0" applyFont="1" applyFill="1" applyBorder="1" applyAlignment="1">
      <alignment horizontal="right" vertical="top" wrapText="1"/>
    </xf>
    <xf numFmtId="0" fontId="16" fillId="6" borderId="1" xfId="0" applyFont="1" applyFill="1" applyBorder="1" applyAlignment="1">
      <alignment horizontal="right" vertical="top" wrapText="1"/>
    </xf>
    <xf numFmtId="9" fontId="16" fillId="0" borderId="7" xfId="0" applyNumberFormat="1" applyFont="1" applyFill="1" applyBorder="1" applyAlignment="1">
      <alignment horizontal="right" vertical="top"/>
    </xf>
    <xf numFmtId="9" fontId="16" fillId="0" borderId="1" xfId="0" applyNumberFormat="1" applyFont="1" applyFill="1" applyBorder="1" applyAlignment="1">
      <alignment horizontal="right" vertical="top"/>
    </xf>
    <xf numFmtId="9" fontId="16" fillId="6" borderId="1" xfId="0" applyNumberFormat="1" applyFont="1" applyFill="1" applyBorder="1" applyAlignment="1">
      <alignment horizontal="right" vertical="top"/>
    </xf>
    <xf numFmtId="9" fontId="16" fillId="0" borderId="7" xfId="0" applyNumberFormat="1" applyFont="1" applyFill="1" applyBorder="1" applyAlignment="1">
      <alignment horizontal="right"/>
    </xf>
    <xf numFmtId="9" fontId="16" fillId="0" borderId="1" xfId="0" applyNumberFormat="1" applyFont="1" applyFill="1" applyBorder="1" applyAlignment="1">
      <alignment horizontal="right"/>
    </xf>
    <xf numFmtId="9" fontId="16" fillId="6" borderId="1" xfId="0" applyNumberFormat="1" applyFont="1" applyFill="1" applyBorder="1" applyAlignment="1">
      <alignment horizontal="right"/>
    </xf>
    <xf numFmtId="164" fontId="16" fillId="0" borderId="1" xfId="1" applyNumberFormat="1" applyFont="1" applyFill="1" applyBorder="1" applyAlignment="1">
      <alignment horizontal="right"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2" xfId="0" applyFont="1" applyFill="1" applyBorder="1" applyAlignment="1">
      <alignment horizontal="center" vertical="top"/>
    </xf>
    <xf numFmtId="0" fontId="3" fillId="0" borderId="5" xfId="0" applyFont="1" applyFill="1" applyBorder="1" applyAlignment="1">
      <alignment horizontal="center" vertical="top" wrapText="1"/>
    </xf>
  </cellXfs>
  <cellStyles count="5">
    <cellStyle name="Normal" xfId="0" builtinId="0"/>
    <cellStyle name="Normal 2" xfId="4" xr:uid="{8434C477-D761-4DC7-BAF7-2A25989E976E}"/>
    <cellStyle name="Normal 3" xfId="2" xr:uid="{7C7E621C-4117-4C7C-92D1-970A421F5526}"/>
    <cellStyle name="Normal 4" xfId="3" xr:uid="{1A325126-3B60-4F8A-95FD-C45C82A12D87}"/>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495300</xdr:colOff>
      <xdr:row>1</xdr:row>
      <xdr:rowOff>9524</xdr:rowOff>
    </xdr:from>
    <xdr:ext cx="9220200" cy="2675732"/>
    <xdr:sp macro="" textlink="">
      <xdr:nvSpPr>
        <xdr:cNvPr id="2" name="TextBox 1">
          <a:extLst>
            <a:ext uri="{FF2B5EF4-FFF2-40B4-BE49-F238E27FC236}">
              <a16:creationId xmlns:a16="http://schemas.microsoft.com/office/drawing/2014/main" id="{CA27D2CF-549F-49B7-B61C-3136A2F174CD}"/>
            </a:ext>
          </a:extLst>
        </xdr:cNvPr>
        <xdr:cNvSpPr txBox="1"/>
      </xdr:nvSpPr>
      <xdr:spPr>
        <a:xfrm>
          <a:off x="495300" y="200024"/>
          <a:ext cx="9220200"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Sources: </a:t>
          </a:r>
        </a:p>
        <a:p>
          <a:endParaRPr lang="en-US" sz="1100"/>
        </a:p>
        <a:p>
          <a:r>
            <a:rPr lang="en-US" sz="1100"/>
            <a:t>Course Completion, Number of Certificates,</a:t>
          </a:r>
          <a:r>
            <a:rPr lang="en-US" sz="1100" baseline="0"/>
            <a:t> and Number of Degrees (including ADT Degrees):  CCCCO Data Mart accessed from https://datamart.cccco.edu/Outcomes/Outcome_main.aspx on 10/31/25.  </a:t>
          </a:r>
        </a:p>
        <a:p>
          <a:endParaRPr lang="en-US" sz="1100" baseline="0"/>
        </a:p>
        <a:p>
          <a:r>
            <a:rPr lang="en-US" sz="1100" baseline="0"/>
            <a:t>Transfer: </a:t>
          </a:r>
        </a:p>
        <a:p>
          <a:r>
            <a:rPr lang="en-US" sz="1100" b="0" i="0" u="none" strike="noStrike">
              <a:solidFill>
                <a:schemeClr val="tx1"/>
              </a:solidFill>
              <a:effectLst/>
              <a:latin typeface="+mn-lt"/>
              <a:ea typeface="+mn-ea"/>
              <a:cs typeface="+mn-cs"/>
            </a:rPr>
            <a:t>CSU  Reports &amp; Analytics website,</a:t>
          </a:r>
          <a:r>
            <a:rPr lang="en-US" sz="1100" b="0" i="0" u="none" strike="noStrike" baseline="0">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https://www2.calstate.edu/data-center/institutional-research-analyses/Pages/reports-and-analytics.aspx</a:t>
          </a:r>
          <a:r>
            <a:rPr lang="en-US"/>
            <a:t> </a:t>
          </a:r>
          <a:endParaRPr lang="en-US" sz="1100" baseline="0"/>
        </a:p>
        <a:p>
          <a:r>
            <a:rPr lang="en-US" sz="1100" b="0" i="0" u="none" strike="noStrike">
              <a:solidFill>
                <a:schemeClr val="tx1"/>
              </a:solidFill>
              <a:effectLst/>
              <a:latin typeface="+mn-lt"/>
              <a:ea typeface="+mn-ea"/>
              <a:cs typeface="+mn-cs"/>
            </a:rPr>
            <a:t>UC Transfers (by Community College, Hartnell College),</a:t>
          </a:r>
          <a:r>
            <a:rPr lang="en-US" sz="1100" b="0" i="0" u="none" strike="noStrike" baseline="0">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https://www.universityofcalifornia.edu/infocenter/transfers-major</a:t>
          </a:r>
          <a:r>
            <a:rPr lang="en-US"/>
            <a:t> </a:t>
          </a:r>
        </a:p>
        <a:p>
          <a:r>
            <a:rPr lang="en-US" sz="1100" b="0" i="0" u="none" strike="noStrike">
              <a:solidFill>
                <a:schemeClr val="tx1"/>
              </a:solidFill>
              <a:effectLst/>
              <a:latin typeface="+mn-lt"/>
              <a:ea typeface="+mn-ea"/>
              <a:cs typeface="+mn-cs"/>
            </a:rPr>
            <a:t>Data Mart - Transfer Volume (In-State Private &amp; Out-of State), https://datamart.cccco.edu/Outcomes/Student_Transfer_Volume.aspx</a:t>
          </a:r>
          <a:r>
            <a:rPr lang="en-US"/>
            <a:t>  </a:t>
          </a:r>
          <a:endParaRPr lang="en-US" sz="1100"/>
        </a:p>
        <a:p>
          <a:r>
            <a:rPr lang="en-US" sz="1100"/>
            <a:t>Accessed on 10/31/25.</a:t>
          </a:r>
        </a:p>
        <a:p>
          <a:endParaRPr lang="en-US" sz="1100"/>
        </a:p>
        <a:p>
          <a:r>
            <a:rPr lang="en-US" sz="1100"/>
            <a:t>For Job Placement</a:t>
          </a:r>
          <a:r>
            <a:rPr lang="en-US" sz="1100" baseline="0"/>
            <a:t> Rates: </a:t>
          </a:r>
          <a:r>
            <a:rPr lang="en-US" sz="1100"/>
            <a:t>CTE Perkins V, Summary Core Indicators by Top Code accessed from https://misweb.cccco.edu/perkinsv/Core_Indicator_Reports/Summ_CoreIndi_TOPCode.aspx</a:t>
          </a:r>
        </a:p>
        <a:p>
          <a:r>
            <a:rPr lang="en-US" sz="1100"/>
            <a:t>on 10/30/25.   </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16949/Desktop/ACCJC%20metric%20setting/CTE%20data%20from%20Perkins%20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316949/AppData/Local/Temp/MicrosoftEdgeDownloads/f79ca2c4-d620-4f27-9c38-bb08c3451190/NEW%20Active%20CTE%20programs-Master%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IndicatorsbyTOPCodeSumm (3)"/>
      <sheetName val="23-24"/>
      <sheetName val="24-25"/>
      <sheetName val="25-26"/>
      <sheetName val="CoreIndicatorsbyTOPCodeSumm (2)"/>
      <sheetName val="CoreIndicatorsbyTOPCodeSummaryb"/>
    </sheetNames>
    <sheetDataSet>
      <sheetData sheetId="0"/>
      <sheetData sheetId="1">
        <row r="1">
          <cell r="A1" t="str">
            <v>TOP</v>
          </cell>
          <cell r="B1" t="str">
            <v>TOP</v>
          </cell>
          <cell r="C1" t="str">
            <v>Program Title</v>
          </cell>
          <cell r="D1" t="str">
            <v>Cohort Yr:  2020- 2021, 2023-24 Fiscal year</v>
          </cell>
        </row>
        <row r="2">
          <cell r="A2" t="str">
            <v>010100</v>
          </cell>
          <cell r="B2">
            <v>10100</v>
          </cell>
          <cell r="C2" t="str">
            <v xml:space="preserve">AGRICULTURE TECHNOLOGY AND SCIENCES, GENERAL                               </v>
          </cell>
          <cell r="D2">
            <v>100</v>
          </cell>
        </row>
        <row r="3">
          <cell r="A3" t="str">
            <v>010300</v>
          </cell>
          <cell r="B3">
            <v>10300</v>
          </cell>
          <cell r="C3" t="str">
            <v xml:space="preserve">PLANT SCIENCE                                                              </v>
          </cell>
          <cell r="D3">
            <v>100</v>
          </cell>
        </row>
        <row r="4">
          <cell r="A4" t="str">
            <v>010310</v>
          </cell>
          <cell r="B4">
            <v>10310</v>
          </cell>
          <cell r="C4" t="str">
            <v xml:space="preserve">AGRICULTURAL PEST CONTROL ADVISER AND OPERATOR (LICENSED)                  </v>
          </cell>
          <cell r="D4">
            <v>100</v>
          </cell>
        </row>
        <row r="5">
          <cell r="A5" t="str">
            <v>011200</v>
          </cell>
          <cell r="B5">
            <v>11200</v>
          </cell>
          <cell r="C5" t="str">
            <v xml:space="preserve">AGRICULTURE BUSINESS, SALES AND SERVICE                                    </v>
          </cell>
          <cell r="D5">
            <v>100</v>
          </cell>
        </row>
        <row r="6">
          <cell r="A6" t="str">
            <v>011300</v>
          </cell>
          <cell r="B6">
            <v>11300</v>
          </cell>
          <cell r="C6" t="str">
            <v xml:space="preserve">FOOD PROCESSING AND RELATED TECHNOLOGIES                                   </v>
          </cell>
          <cell r="D6">
            <v>100</v>
          </cell>
        </row>
        <row r="7">
          <cell r="A7" t="str">
            <v>011600</v>
          </cell>
          <cell r="B7">
            <v>11600</v>
          </cell>
          <cell r="C7" t="str">
            <v xml:space="preserve">AGRICULTURAL POWER EQUIPMENT TECHNOLOGY                                    </v>
          </cell>
          <cell r="D7" t="str">
            <v>0.00</v>
          </cell>
        </row>
        <row r="8">
          <cell r="A8" t="str">
            <v>050200</v>
          </cell>
          <cell r="B8">
            <v>50200</v>
          </cell>
          <cell r="C8" t="str">
            <v xml:space="preserve">ACCOUNTING                                                                 </v>
          </cell>
          <cell r="D8">
            <v>100</v>
          </cell>
        </row>
        <row r="9">
          <cell r="A9" t="str">
            <v>050500</v>
          </cell>
          <cell r="B9">
            <v>50500</v>
          </cell>
          <cell r="C9" t="str">
            <v xml:space="preserve">BUSINESS ADMINISTRATION                                                    </v>
          </cell>
          <cell r="D9">
            <v>90.909090909090907</v>
          </cell>
        </row>
        <row r="10">
          <cell r="A10" t="str">
            <v>051400</v>
          </cell>
          <cell r="B10">
            <v>51400</v>
          </cell>
          <cell r="C10" t="str">
            <v xml:space="preserve">OFFICE TECHNOLOGY/OFFICE COMPUTER APPLICATIONS                             </v>
          </cell>
          <cell r="D10">
            <v>71.428571428571402</v>
          </cell>
        </row>
        <row r="11">
          <cell r="A11" t="str">
            <v>061410</v>
          </cell>
          <cell r="B11">
            <v>61410</v>
          </cell>
          <cell r="C11" t="str">
            <v xml:space="preserve">MULTIMEDIA                                                                 </v>
          </cell>
          <cell r="D11">
            <v>100</v>
          </cell>
        </row>
        <row r="12">
          <cell r="A12" t="str">
            <v>061430</v>
          </cell>
          <cell r="B12">
            <v>61430</v>
          </cell>
          <cell r="C12" t="str">
            <v xml:space="preserve">WEBSITE DESIGN AND DEVELOPMENT                                             </v>
          </cell>
          <cell r="D12" t="str">
            <v/>
          </cell>
        </row>
        <row r="13">
          <cell r="A13" t="str">
            <v>070100</v>
          </cell>
          <cell r="B13">
            <v>70100</v>
          </cell>
          <cell r="C13" t="str">
            <v xml:space="preserve">INFORMATION TECHNOLOGY, GENERAL                                            </v>
          </cell>
          <cell r="D13">
            <v>68.75</v>
          </cell>
        </row>
        <row r="14">
          <cell r="A14" t="str">
            <v>070710</v>
          </cell>
          <cell r="B14">
            <v>70710</v>
          </cell>
          <cell r="C14" t="str">
            <v xml:space="preserve">COMPUTER PROGRAMMING                                                       </v>
          </cell>
          <cell r="D14">
            <v>100</v>
          </cell>
        </row>
        <row r="15">
          <cell r="A15" t="str">
            <v>070810</v>
          </cell>
          <cell r="B15">
            <v>70810</v>
          </cell>
          <cell r="C15" t="str">
            <v xml:space="preserve">COMPUTER NETWORKING                                                        </v>
          </cell>
          <cell r="D15" t="str">
            <v/>
          </cell>
        </row>
        <row r="16">
          <cell r="A16" t="str">
            <v>092400</v>
          </cell>
          <cell r="B16">
            <v>92400</v>
          </cell>
          <cell r="C16" t="str">
            <v xml:space="preserve">ENGINEERING TECHNOLOGY, GENERAL (REQUIRES TRIGONOMETRY)                    </v>
          </cell>
          <cell r="D16">
            <v>50</v>
          </cell>
        </row>
        <row r="17">
          <cell r="A17" t="str">
            <v>094800</v>
          </cell>
          <cell r="B17">
            <v>94800</v>
          </cell>
          <cell r="C17" t="str">
            <v xml:space="preserve">AUTOMOTIVE TECHNOLOGY                                                      </v>
          </cell>
          <cell r="D17">
            <v>94.117647058823493</v>
          </cell>
        </row>
        <row r="18">
          <cell r="A18" t="str">
            <v>095220</v>
          </cell>
          <cell r="B18">
            <v>95220</v>
          </cell>
          <cell r="C18" t="str">
            <v xml:space="preserve">ELECTRICAL                                                                 </v>
          </cell>
          <cell r="D18">
            <v>100</v>
          </cell>
        </row>
        <row r="19">
          <cell r="A19" t="str">
            <v>095300</v>
          </cell>
          <cell r="B19">
            <v>95300</v>
          </cell>
          <cell r="C19" t="str">
            <v xml:space="preserve">DRAFTING TECHNOLOGY                                                        </v>
          </cell>
          <cell r="D19" t="str">
            <v/>
          </cell>
        </row>
        <row r="20">
          <cell r="A20" t="str">
            <v>095310</v>
          </cell>
          <cell r="B20">
            <v>95310</v>
          </cell>
          <cell r="C20" t="str">
            <v xml:space="preserve">ARCHITECTURAL DRAFTING                                                     </v>
          </cell>
          <cell r="D20">
            <v>100</v>
          </cell>
        </row>
        <row r="21">
          <cell r="A21" t="str">
            <v>095340</v>
          </cell>
          <cell r="B21">
            <v>95340</v>
          </cell>
          <cell r="C21" t="str">
            <v xml:space="preserve">MECHANICAL DRAFTING                                                        </v>
          </cell>
          <cell r="D21" t="str">
            <v/>
          </cell>
        </row>
        <row r="22">
          <cell r="A22" t="str">
            <v>095600</v>
          </cell>
          <cell r="B22">
            <v>95600</v>
          </cell>
          <cell r="C22" t="str">
            <v xml:space="preserve">MANUFACTURING AND INDUSTRIAL TECHNOLOGY                                    </v>
          </cell>
          <cell r="D22">
            <v>50</v>
          </cell>
        </row>
        <row r="23">
          <cell r="A23" t="str">
            <v>095650</v>
          </cell>
          <cell r="B23">
            <v>95650</v>
          </cell>
          <cell r="C23" t="str">
            <v xml:space="preserve">WELDING TECHNOLOGY                                                         </v>
          </cell>
          <cell r="D23">
            <v>100</v>
          </cell>
        </row>
        <row r="24">
          <cell r="A24" t="str">
            <v>095700</v>
          </cell>
          <cell r="B24">
            <v>95700</v>
          </cell>
          <cell r="C24" t="str">
            <v xml:space="preserve">CIVIL AND CONSTRUCTION MANAGEMENT TECHNOLOGY                               </v>
          </cell>
          <cell r="D24">
            <v>100</v>
          </cell>
        </row>
        <row r="25">
          <cell r="A25" t="str">
            <v>120100</v>
          </cell>
          <cell r="B25">
            <v>120100</v>
          </cell>
          <cell r="C25" t="str">
            <v xml:space="preserve">HEALTH OCCUPATIONS, GENERAL                                                </v>
          </cell>
          <cell r="D25">
            <v>83.3333333333333</v>
          </cell>
        </row>
        <row r="26">
          <cell r="A26" t="str">
            <v>121000</v>
          </cell>
          <cell r="B26">
            <v>121000</v>
          </cell>
          <cell r="C26" t="str">
            <v xml:space="preserve">RESPIRATORY CARE/THERAPY                                                   </v>
          </cell>
          <cell r="D26">
            <v>90.476190476190496</v>
          </cell>
        </row>
        <row r="27">
          <cell r="A27" t="str">
            <v>123010</v>
          </cell>
          <cell r="B27">
            <v>123010</v>
          </cell>
          <cell r="C27" t="str">
            <v xml:space="preserve">REGISTERED NURSING                                                         </v>
          </cell>
          <cell r="D27">
            <v>100</v>
          </cell>
        </row>
        <row r="28">
          <cell r="A28" t="str">
            <v>123020</v>
          </cell>
          <cell r="B28">
            <v>123020</v>
          </cell>
          <cell r="C28" t="str">
            <v xml:space="preserve">LICENSED VOCATIONAL NURSING                                                </v>
          </cell>
          <cell r="D28">
            <v>88.235294117647101</v>
          </cell>
        </row>
        <row r="29">
          <cell r="A29" t="str">
            <v>125000</v>
          </cell>
          <cell r="B29">
            <v>125000</v>
          </cell>
          <cell r="C29" t="str">
            <v xml:space="preserve">EMERGENCY MEDICAL SERVICES                                                 </v>
          </cell>
          <cell r="D29">
            <v>100</v>
          </cell>
        </row>
        <row r="30">
          <cell r="A30" t="str">
            <v>130500</v>
          </cell>
          <cell r="B30">
            <v>130500</v>
          </cell>
          <cell r="C30" t="str">
            <v xml:space="preserve">CHILD DEVELOPMENT/EARLY CARE AND EDUCATION                                 </v>
          </cell>
          <cell r="D30">
            <v>94.594594594594597</v>
          </cell>
        </row>
        <row r="31">
          <cell r="A31" t="str">
            <v>210440</v>
          </cell>
          <cell r="B31">
            <v>210440</v>
          </cell>
          <cell r="C31" t="str">
            <v xml:space="preserve">ALCOHOL AND CONTROLLED SUBSTANCES                                          </v>
          </cell>
          <cell r="D31">
            <v>92.307692307692307</v>
          </cell>
        </row>
        <row r="32">
          <cell r="A32" t="str">
            <v>210500</v>
          </cell>
          <cell r="B32">
            <v>210500</v>
          </cell>
          <cell r="C32" t="str">
            <v xml:space="preserve">ADMINISTRATION OF JUSTICE                                                  </v>
          </cell>
          <cell r="D32">
            <v>79.0322580645161</v>
          </cell>
        </row>
        <row r="33">
          <cell r="A33" t="str">
            <v>210510</v>
          </cell>
          <cell r="B33">
            <v>210510</v>
          </cell>
          <cell r="C33" t="str">
            <v xml:space="preserve">CORRECTIONS                                                                </v>
          </cell>
          <cell r="D33">
            <v>100</v>
          </cell>
        </row>
        <row r="34">
          <cell r="A34" t="str">
            <v>210550</v>
          </cell>
          <cell r="B34">
            <v>210550</v>
          </cell>
          <cell r="C34" t="str">
            <v xml:space="preserve">POLICE ACADEMY                                                             </v>
          </cell>
          <cell r="D34" t="str">
            <v/>
          </cell>
        </row>
      </sheetData>
      <sheetData sheetId="2">
        <row r="1">
          <cell r="A1" t="str">
            <v>TOP</v>
          </cell>
          <cell r="B1" t="str">
            <v>TOP</v>
          </cell>
          <cell r="C1" t="str">
            <v>Cohort Yr:  2021- 2022</v>
          </cell>
          <cell r="D1" t="str">
            <v>Cohort Yr:  2021- 2022,2024-25 Fiscal year</v>
          </cell>
        </row>
        <row r="2">
          <cell r="A2" t="str">
            <v>010100</v>
          </cell>
          <cell r="B2">
            <v>10100</v>
          </cell>
          <cell r="C2" t="str">
            <v xml:space="preserve">AGRICULTURE TECHNOLOGY AND SCIENCES, GENERAL                               </v>
          </cell>
          <cell r="D2">
            <v>85.714285714285694</v>
          </cell>
        </row>
        <row r="3">
          <cell r="A3" t="str">
            <v>010300</v>
          </cell>
          <cell r="B3">
            <v>10300</v>
          </cell>
          <cell r="C3" t="str">
            <v xml:space="preserve">PLANT SCIENCE                                                              </v>
          </cell>
          <cell r="D3">
            <v>87.5</v>
          </cell>
        </row>
        <row r="4">
          <cell r="A4" t="str">
            <v>010310</v>
          </cell>
          <cell r="B4">
            <v>10310</v>
          </cell>
          <cell r="C4" t="str">
            <v xml:space="preserve">AGRICULTURAL PEST CONTROL ADVISER AND OPERATOR (LICENSED)                  </v>
          </cell>
          <cell r="D4">
            <v>50</v>
          </cell>
        </row>
        <row r="5">
          <cell r="A5" t="str">
            <v>011200</v>
          </cell>
          <cell r="B5">
            <v>11200</v>
          </cell>
          <cell r="C5" t="str">
            <v xml:space="preserve">AGRICULTURE BUSINESS, SALES AND SERVICE                                    </v>
          </cell>
          <cell r="D5">
            <v>100</v>
          </cell>
        </row>
        <row r="6">
          <cell r="A6" t="str">
            <v>011300</v>
          </cell>
          <cell r="B6">
            <v>11300</v>
          </cell>
          <cell r="C6" t="str">
            <v xml:space="preserve">FOOD PROCESSING AND RELATED TECHNOLOGIES                                   </v>
          </cell>
          <cell r="D6">
            <v>100</v>
          </cell>
        </row>
        <row r="7">
          <cell r="A7" t="str">
            <v>011600</v>
          </cell>
          <cell r="B7">
            <v>11600</v>
          </cell>
          <cell r="C7" t="str">
            <v xml:space="preserve">AGRICULTURAL POWER EQUIPMENT TECHNOLOGY                                    </v>
          </cell>
          <cell r="D7" t="str">
            <v/>
          </cell>
        </row>
        <row r="8">
          <cell r="A8" t="str">
            <v>050200</v>
          </cell>
          <cell r="B8">
            <v>50200</v>
          </cell>
          <cell r="C8" t="str">
            <v xml:space="preserve">ACCOUNTING                                                                 </v>
          </cell>
          <cell r="D8">
            <v>66.6666666666667</v>
          </cell>
        </row>
        <row r="9">
          <cell r="A9" t="str">
            <v>050500</v>
          </cell>
          <cell r="B9">
            <v>50500</v>
          </cell>
          <cell r="C9" t="str">
            <v xml:space="preserve">BUSINESS ADMINISTRATION                                                    </v>
          </cell>
          <cell r="D9">
            <v>75</v>
          </cell>
        </row>
        <row r="10">
          <cell r="A10" t="str">
            <v>051400</v>
          </cell>
          <cell r="B10">
            <v>51400</v>
          </cell>
          <cell r="C10" t="str">
            <v xml:space="preserve">OFFICE TECHNOLOGY/OFFICE COMPUTER APPLICATIONS                             </v>
          </cell>
          <cell r="D10">
            <v>66.6666666666667</v>
          </cell>
        </row>
        <row r="11">
          <cell r="A11" t="str">
            <v>060420</v>
          </cell>
          <cell r="B11">
            <v>60420</v>
          </cell>
          <cell r="C11" t="str">
            <v xml:space="preserve">TELEVISION (INCLUDING COMBINED TV/FILM/VIDEO)                              </v>
          </cell>
          <cell r="D11">
            <v>66.6666666666667</v>
          </cell>
        </row>
        <row r="12">
          <cell r="A12" t="str">
            <v>061410</v>
          </cell>
          <cell r="B12">
            <v>61410</v>
          </cell>
          <cell r="C12" t="str">
            <v xml:space="preserve">MULTIMEDIA                                                                 </v>
          </cell>
          <cell r="D12">
            <v>100</v>
          </cell>
        </row>
        <row r="13">
          <cell r="A13" t="str">
            <v>070100</v>
          </cell>
          <cell r="B13">
            <v>70100</v>
          </cell>
          <cell r="C13" t="str">
            <v xml:space="preserve">INFORMATION TECHNOLOGY, GENERAL                                            </v>
          </cell>
          <cell r="D13">
            <v>70</v>
          </cell>
        </row>
        <row r="14">
          <cell r="A14" t="str">
            <v>070710</v>
          </cell>
          <cell r="B14">
            <v>70710</v>
          </cell>
          <cell r="C14" t="str">
            <v xml:space="preserve">COMPUTER PROGRAMMING                                                       </v>
          </cell>
          <cell r="D14">
            <v>33.3333333333333</v>
          </cell>
        </row>
        <row r="15">
          <cell r="A15" t="str">
            <v>070810</v>
          </cell>
          <cell r="B15">
            <v>70810</v>
          </cell>
          <cell r="C15" t="str">
            <v xml:space="preserve">COMPUTER NETWORKING                                                        </v>
          </cell>
          <cell r="D15">
            <v>100</v>
          </cell>
        </row>
        <row r="16">
          <cell r="A16" t="str">
            <v>092400</v>
          </cell>
          <cell r="B16">
            <v>92400</v>
          </cell>
          <cell r="C16" t="str">
            <v xml:space="preserve">ENGINEERING TECHNOLOGY, GENERAL (REQUIRES TRIGONOMETRY)                    </v>
          </cell>
          <cell r="D16" t="str">
            <v/>
          </cell>
        </row>
        <row r="17">
          <cell r="A17" t="str">
            <v>094800</v>
          </cell>
          <cell r="B17">
            <v>94800</v>
          </cell>
          <cell r="C17" t="str">
            <v xml:space="preserve">AUTOMOTIVE TECHNOLOGY                                                      </v>
          </cell>
          <cell r="D17">
            <v>81.25</v>
          </cell>
        </row>
        <row r="18">
          <cell r="A18" t="str">
            <v>095220</v>
          </cell>
          <cell r="B18">
            <v>95220</v>
          </cell>
          <cell r="C18" t="str">
            <v xml:space="preserve">ELECTRICAL                                                                 </v>
          </cell>
          <cell r="D18">
            <v>100</v>
          </cell>
        </row>
        <row r="19">
          <cell r="A19" t="str">
            <v>095300</v>
          </cell>
          <cell r="B19">
            <v>95300</v>
          </cell>
          <cell r="C19" t="str">
            <v xml:space="preserve">DRAFTING TECHNOLOGY                                                        </v>
          </cell>
          <cell r="D19" t="str">
            <v/>
          </cell>
        </row>
        <row r="20">
          <cell r="A20" t="str">
            <v>095310</v>
          </cell>
          <cell r="B20">
            <v>95310</v>
          </cell>
          <cell r="C20" t="str">
            <v xml:space="preserve">ARCHITECTURAL DRAFTING                                                     </v>
          </cell>
          <cell r="D20" t="str">
            <v/>
          </cell>
        </row>
        <row r="21">
          <cell r="A21" t="str">
            <v>095600</v>
          </cell>
          <cell r="B21">
            <v>95600</v>
          </cell>
          <cell r="C21" t="str">
            <v xml:space="preserve">MANUFACTURING AND INDUSTRIAL TECHNOLOGY                                    </v>
          </cell>
          <cell r="D21" t="str">
            <v/>
          </cell>
        </row>
        <row r="22">
          <cell r="A22" t="str">
            <v>095640</v>
          </cell>
          <cell r="B22">
            <v>95640</v>
          </cell>
          <cell r="C22" t="str">
            <v xml:space="preserve">SHEET METAL AND STRUCTURAL METAL                                           </v>
          </cell>
          <cell r="D22" t="str">
            <v/>
          </cell>
        </row>
        <row r="23">
          <cell r="A23" t="str">
            <v>095650</v>
          </cell>
          <cell r="B23">
            <v>95650</v>
          </cell>
          <cell r="C23" t="str">
            <v xml:space="preserve">WELDING TECHNOLOGY                                                         </v>
          </cell>
          <cell r="D23">
            <v>50</v>
          </cell>
        </row>
        <row r="24">
          <cell r="A24" t="str">
            <v>095700</v>
          </cell>
          <cell r="B24">
            <v>95700</v>
          </cell>
          <cell r="C24" t="str">
            <v xml:space="preserve">CIVIL AND CONSTRUCTION MANAGEMENT TECHNOLOGY                               </v>
          </cell>
          <cell r="D24">
            <v>75</v>
          </cell>
        </row>
        <row r="25">
          <cell r="A25" t="str">
            <v>120100</v>
          </cell>
          <cell r="B25">
            <v>120100</v>
          </cell>
          <cell r="C25" t="str">
            <v xml:space="preserve">HEALTH OCCUPATIONS, GENERAL                                                </v>
          </cell>
          <cell r="D25">
            <v>80</v>
          </cell>
        </row>
        <row r="26">
          <cell r="A26" t="str">
            <v>121000</v>
          </cell>
          <cell r="B26">
            <v>121000</v>
          </cell>
          <cell r="C26" t="str">
            <v xml:space="preserve">RESPIRATORY CARE/THERAPY                                                   </v>
          </cell>
          <cell r="D26">
            <v>100</v>
          </cell>
        </row>
        <row r="27">
          <cell r="A27" t="str">
            <v>123010</v>
          </cell>
          <cell r="B27">
            <v>123010</v>
          </cell>
          <cell r="C27" t="str">
            <v xml:space="preserve">REGISTERED NURSING                                                         </v>
          </cell>
          <cell r="D27">
            <v>85.714285714285694</v>
          </cell>
        </row>
        <row r="28">
          <cell r="A28" t="str">
            <v>123020</v>
          </cell>
          <cell r="B28">
            <v>123020</v>
          </cell>
          <cell r="C28" t="str">
            <v xml:space="preserve">LICENSED VOCATIONAL NURSING                                                </v>
          </cell>
          <cell r="D28">
            <v>95</v>
          </cell>
        </row>
        <row r="29">
          <cell r="A29" t="str">
            <v>125000</v>
          </cell>
          <cell r="B29">
            <v>125000</v>
          </cell>
          <cell r="C29" t="str">
            <v xml:space="preserve">EMERGENCY MEDICAL SERVICES                                                 </v>
          </cell>
          <cell r="D29" t="str">
            <v/>
          </cell>
        </row>
        <row r="30">
          <cell r="A30" t="str">
            <v>130500</v>
          </cell>
          <cell r="B30">
            <v>130500</v>
          </cell>
          <cell r="C30" t="str">
            <v xml:space="preserve">CHILD DEVELOPMENT/EARLY CARE AND EDUCATION                                 </v>
          </cell>
          <cell r="D30">
            <v>60</v>
          </cell>
        </row>
        <row r="31">
          <cell r="A31" t="str">
            <v>130540</v>
          </cell>
          <cell r="B31">
            <v>130540</v>
          </cell>
          <cell r="C31" t="str">
            <v xml:space="preserve">PRESHOOL AGE CHILDREN                                                      </v>
          </cell>
          <cell r="D31">
            <v>100</v>
          </cell>
        </row>
        <row r="32">
          <cell r="A32" t="str">
            <v>210440</v>
          </cell>
          <cell r="B32">
            <v>210440</v>
          </cell>
          <cell r="C32" t="str">
            <v xml:space="preserve">ALCOHOL AND CONTROLLED SUBSTANCES                                          </v>
          </cell>
          <cell r="D32">
            <v>83.3333333333333</v>
          </cell>
        </row>
        <row r="33">
          <cell r="A33" t="str">
            <v>210500</v>
          </cell>
          <cell r="B33">
            <v>210500</v>
          </cell>
          <cell r="C33" t="str">
            <v xml:space="preserve">ADMINISTRATION OF JUSTICE                                                  </v>
          </cell>
          <cell r="D33">
            <v>88.524590163934405</v>
          </cell>
        </row>
        <row r="34">
          <cell r="A34" t="str">
            <v>210510</v>
          </cell>
          <cell r="B34">
            <v>210510</v>
          </cell>
          <cell r="C34" t="str">
            <v xml:space="preserve">CORRECTIONS                                                                </v>
          </cell>
          <cell r="D34" t="str">
            <v/>
          </cell>
        </row>
        <row r="35">
          <cell r="A35" t="str">
            <v>210550</v>
          </cell>
          <cell r="B35">
            <v>210550</v>
          </cell>
          <cell r="C35" t="str">
            <v xml:space="preserve">POLICE ACADEMY                                                             </v>
          </cell>
          <cell r="D35" t="str">
            <v/>
          </cell>
        </row>
      </sheetData>
      <sheetData sheetId="3">
        <row r="1">
          <cell r="A1" t="str">
            <v>TOP</v>
          </cell>
          <cell r="B1" t="str">
            <v>TOP</v>
          </cell>
          <cell r="C1" t="str">
            <v>Cohort Yr:  2022- 2023</v>
          </cell>
          <cell r="D1" t="str">
            <v>Cohort Yr:  2022- 2023, 2025-26 Fiscal year</v>
          </cell>
        </row>
        <row r="2">
          <cell r="A2" t="str">
            <v>010100</v>
          </cell>
          <cell r="B2">
            <v>10100</v>
          </cell>
          <cell r="C2" t="str">
            <v xml:space="preserve">AGRICULTURE TECHNOLOGY AND SCIENCES, GENERAL                               </v>
          </cell>
          <cell r="D2">
            <v>100</v>
          </cell>
        </row>
        <row r="3">
          <cell r="A3" t="str">
            <v>010300</v>
          </cell>
          <cell r="B3">
            <v>10300</v>
          </cell>
          <cell r="C3" t="str">
            <v xml:space="preserve">PLANT SCIENCE                                                              </v>
          </cell>
          <cell r="D3">
            <v>100</v>
          </cell>
        </row>
        <row r="4">
          <cell r="A4" t="str">
            <v>010310</v>
          </cell>
          <cell r="B4">
            <v>10310</v>
          </cell>
          <cell r="C4" t="str">
            <v xml:space="preserve">AGRICULTURAL PEST CONTROL ADVISER AND OPERATOR (LICENSED)                  </v>
          </cell>
          <cell r="D4">
            <v>100</v>
          </cell>
        </row>
        <row r="5">
          <cell r="A5" t="str">
            <v>011200</v>
          </cell>
          <cell r="B5">
            <v>11200</v>
          </cell>
          <cell r="C5" t="str">
            <v xml:space="preserve">AGRICULTURE BUSINESS, SALES AND SERVICE                                    </v>
          </cell>
          <cell r="D5">
            <v>100</v>
          </cell>
        </row>
        <row r="6">
          <cell r="A6" t="str">
            <v>011300</v>
          </cell>
          <cell r="B6">
            <v>11300</v>
          </cell>
          <cell r="C6" t="str">
            <v xml:space="preserve">FOOD PROCESSING AND RELATED TECHNOLOGIES                                   </v>
          </cell>
          <cell r="D6">
            <v>100</v>
          </cell>
        </row>
        <row r="7">
          <cell r="A7" t="str">
            <v>011600</v>
          </cell>
          <cell r="B7">
            <v>11600</v>
          </cell>
          <cell r="C7" t="str">
            <v xml:space="preserve">AGRICULTURAL POWER EQUIPMENT TECHNOLOGY                                    </v>
          </cell>
          <cell r="D7" t="str">
            <v/>
          </cell>
        </row>
        <row r="8">
          <cell r="A8" t="str">
            <v>050200</v>
          </cell>
          <cell r="B8">
            <v>50200</v>
          </cell>
          <cell r="C8" t="str">
            <v xml:space="preserve">ACCOUNTING                                                                 </v>
          </cell>
          <cell r="D8">
            <v>87.5</v>
          </cell>
        </row>
        <row r="9">
          <cell r="A9" t="str">
            <v>050500</v>
          </cell>
          <cell r="B9">
            <v>50500</v>
          </cell>
          <cell r="C9" t="str">
            <v xml:space="preserve">BUSINESS ADMINISTRATION                                                    </v>
          </cell>
          <cell r="D9">
            <v>70.370370370370395</v>
          </cell>
        </row>
        <row r="10">
          <cell r="A10" t="str">
            <v>051400</v>
          </cell>
          <cell r="B10">
            <v>51400</v>
          </cell>
          <cell r="C10" t="str">
            <v xml:space="preserve">OFFICE TECHNOLOGY/OFFICE COMPUTER APPLICATIONS                             </v>
          </cell>
          <cell r="D10">
            <v>100</v>
          </cell>
        </row>
        <row r="11">
          <cell r="A11" t="str">
            <v>060420</v>
          </cell>
          <cell r="B11">
            <v>60420</v>
          </cell>
          <cell r="C11" t="str">
            <v xml:space="preserve">TELEVISION (INCLUDING COMBINED TV/FILM/VIDEO)                              </v>
          </cell>
          <cell r="D11">
            <v>100</v>
          </cell>
        </row>
        <row r="12">
          <cell r="A12" t="str">
            <v>061410</v>
          </cell>
          <cell r="B12">
            <v>61410</v>
          </cell>
          <cell r="C12" t="str">
            <v xml:space="preserve">MULTIMEDIA                                                                 </v>
          </cell>
          <cell r="D12">
            <v>80</v>
          </cell>
        </row>
        <row r="13">
          <cell r="A13" t="str">
            <v>070100</v>
          </cell>
          <cell r="B13">
            <v>70100</v>
          </cell>
          <cell r="C13" t="str">
            <v xml:space="preserve">INFORMATION TECHNOLOGY, GENERAL                                            </v>
          </cell>
          <cell r="D13">
            <v>81.818181818181799</v>
          </cell>
        </row>
        <row r="14">
          <cell r="A14" t="str">
            <v>070710</v>
          </cell>
          <cell r="B14">
            <v>70710</v>
          </cell>
          <cell r="C14" t="str">
            <v xml:space="preserve">COMPUTER PROGRAMMING                                                       </v>
          </cell>
          <cell r="D14">
            <v>57.142857142857103</v>
          </cell>
        </row>
        <row r="15">
          <cell r="A15" t="str">
            <v>070810</v>
          </cell>
          <cell r="B15">
            <v>70810</v>
          </cell>
          <cell r="C15" t="str">
            <v xml:space="preserve">COMPUTER NETWORKING                                                        </v>
          </cell>
          <cell r="D15">
            <v>100</v>
          </cell>
        </row>
        <row r="16">
          <cell r="A16" t="str">
            <v>092400</v>
          </cell>
          <cell r="B16">
            <v>92400</v>
          </cell>
          <cell r="C16" t="str">
            <v xml:space="preserve">ENGINEERING TECHNOLOGY, GENERAL (REQUIRES TRIGONOMETRY)                    </v>
          </cell>
          <cell r="D16" t="str">
            <v/>
          </cell>
        </row>
        <row r="17">
          <cell r="A17" t="str">
            <v>094800</v>
          </cell>
          <cell r="B17">
            <v>94800</v>
          </cell>
          <cell r="C17" t="str">
            <v xml:space="preserve">AUTOMOTIVE TECHNOLOGY                                                      </v>
          </cell>
          <cell r="D17">
            <v>71.428571428571402</v>
          </cell>
        </row>
        <row r="18">
          <cell r="A18" t="str">
            <v>095220</v>
          </cell>
          <cell r="B18">
            <v>95220</v>
          </cell>
          <cell r="C18" t="str">
            <v xml:space="preserve">ELECTRICAL                                                                 </v>
          </cell>
          <cell r="D18">
            <v>100</v>
          </cell>
        </row>
        <row r="19">
          <cell r="A19" t="str">
            <v>095300</v>
          </cell>
          <cell r="B19">
            <v>95300</v>
          </cell>
          <cell r="C19" t="str">
            <v xml:space="preserve">DRAFTING TECHNOLOGY                                                        </v>
          </cell>
          <cell r="D19" t="str">
            <v>0.00</v>
          </cell>
        </row>
        <row r="20">
          <cell r="A20" t="str">
            <v>095310</v>
          </cell>
          <cell r="B20">
            <v>95310</v>
          </cell>
          <cell r="C20" t="str">
            <v xml:space="preserve">ARCHITECTURAL DRAFTING                                                     </v>
          </cell>
          <cell r="D20" t="str">
            <v/>
          </cell>
        </row>
        <row r="21">
          <cell r="A21" t="str">
            <v>095600</v>
          </cell>
          <cell r="B21">
            <v>95600</v>
          </cell>
          <cell r="C21" t="str">
            <v xml:space="preserve">MANUFACTURING AND INDUSTRIAL TECHNOLOGY                                    </v>
          </cell>
          <cell r="D21">
            <v>100</v>
          </cell>
        </row>
        <row r="22">
          <cell r="A22" t="str">
            <v>095650</v>
          </cell>
          <cell r="B22">
            <v>95650</v>
          </cell>
          <cell r="C22" t="str">
            <v xml:space="preserve">WELDING TECHNOLOGY                                                         </v>
          </cell>
          <cell r="D22">
            <v>88.8888888888889</v>
          </cell>
        </row>
        <row r="23">
          <cell r="A23" t="str">
            <v>095700</v>
          </cell>
          <cell r="B23">
            <v>95700</v>
          </cell>
          <cell r="C23" t="str">
            <v xml:space="preserve">CIVIL AND CONSTRUCTION MANAGEMENT TECHNOLOGY                               </v>
          </cell>
          <cell r="D23">
            <v>88.8888888888889</v>
          </cell>
        </row>
        <row r="24">
          <cell r="A24" t="str">
            <v>120100</v>
          </cell>
          <cell r="B24">
            <v>120100</v>
          </cell>
          <cell r="C24" t="str">
            <v xml:space="preserve">HEALTH OCCUPATIONS, GENERAL                                                </v>
          </cell>
          <cell r="D24">
            <v>93.75</v>
          </cell>
        </row>
        <row r="25">
          <cell r="A25" t="str">
            <v>121000</v>
          </cell>
          <cell r="B25">
            <v>121000</v>
          </cell>
          <cell r="C25" t="str">
            <v xml:space="preserve">RESPIRATORY CARE/THERAPY                                                   </v>
          </cell>
          <cell r="D25">
            <v>100</v>
          </cell>
        </row>
        <row r="26">
          <cell r="A26" t="str">
            <v>123010</v>
          </cell>
          <cell r="B26">
            <v>123010</v>
          </cell>
          <cell r="C26" t="str">
            <v xml:space="preserve">REGISTERED NURSING                                                         </v>
          </cell>
          <cell r="D26">
            <v>92.857142857142904</v>
          </cell>
        </row>
        <row r="27">
          <cell r="A27" t="str">
            <v>123020</v>
          </cell>
          <cell r="B27">
            <v>123020</v>
          </cell>
          <cell r="C27" t="str">
            <v xml:space="preserve">LICENSED VOCATIONAL NURSING                                                </v>
          </cell>
          <cell r="D27">
            <v>88.461538461538495</v>
          </cell>
        </row>
        <row r="28">
          <cell r="A28" t="str">
            <v>125000</v>
          </cell>
          <cell r="B28">
            <v>125000</v>
          </cell>
          <cell r="C28" t="str">
            <v xml:space="preserve">EMERGENCY MEDICAL SERVICES                                                 </v>
          </cell>
          <cell r="D28">
            <v>60</v>
          </cell>
        </row>
        <row r="29">
          <cell r="A29" t="str">
            <v>130500</v>
          </cell>
          <cell r="B29">
            <v>130500</v>
          </cell>
          <cell r="C29" t="str">
            <v xml:space="preserve">CHILD DEVELOPMENT/EARLY CARE AND EDUCATION                                 </v>
          </cell>
          <cell r="D29">
            <v>78.260869565217405</v>
          </cell>
        </row>
        <row r="30">
          <cell r="A30" t="str">
            <v>210440</v>
          </cell>
          <cell r="B30">
            <v>210440</v>
          </cell>
          <cell r="C30" t="str">
            <v xml:space="preserve">ALCOHOL AND CONTROLLED SUBSTANCES                                          </v>
          </cell>
          <cell r="D30">
            <v>90</v>
          </cell>
        </row>
        <row r="31">
          <cell r="A31" t="str">
            <v>210500</v>
          </cell>
          <cell r="B31">
            <v>210500</v>
          </cell>
          <cell r="C31" t="str">
            <v xml:space="preserve">ADMINISTRATION OF JUSTICE                                                  </v>
          </cell>
          <cell r="D31">
            <v>94.736842105263193</v>
          </cell>
        </row>
        <row r="32">
          <cell r="A32" t="str">
            <v>210510</v>
          </cell>
          <cell r="B32">
            <v>210510</v>
          </cell>
          <cell r="C32" t="str">
            <v xml:space="preserve">CORRECTIONS                                                                </v>
          </cell>
          <cell r="D32" t="str">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E PROGRM WITH COUNT"/>
      <sheetName val="NO LONGER ACTIVE"/>
      <sheetName val="query"/>
      <sheetName val="20-21"/>
    </sheetNames>
    <sheetDataSet>
      <sheetData sheetId="0"/>
      <sheetData sheetId="1"/>
      <sheetData sheetId="2"/>
      <sheetData sheetId="3">
        <row r="1">
          <cell r="A1" t="str">
            <v>top code</v>
          </cell>
          <cell r="B1" t="str">
            <v>Program</v>
          </cell>
          <cell r="C1" t="str">
            <v>Core 4 Employment</v>
          </cell>
        </row>
        <row r="2">
          <cell r="A2">
            <v>10100</v>
          </cell>
          <cell r="B2" t="str">
            <v xml:space="preserve">AGRICULTURE TECHNOLOGY AND SCIENCES, GENERAL                               </v>
          </cell>
          <cell r="C2">
            <v>87.5</v>
          </cell>
          <cell r="F2">
            <v>210500</v>
          </cell>
        </row>
        <row r="3">
          <cell r="A3">
            <v>10300</v>
          </cell>
          <cell r="B3" t="str">
            <v xml:space="preserve">PLANT SCIENCE                                                              </v>
          </cell>
          <cell r="C3">
            <v>66.6666666666667</v>
          </cell>
          <cell r="F3">
            <v>94800</v>
          </cell>
        </row>
        <row r="4">
          <cell r="A4">
            <v>10310</v>
          </cell>
          <cell r="B4" t="str">
            <v xml:space="preserve">AGRICULTURAL PEST CONTROL ADVISER AND OPERATOR (LICENSED)                  </v>
          </cell>
          <cell r="C4">
            <v>100</v>
          </cell>
          <cell r="F4">
            <v>94500</v>
          </cell>
        </row>
        <row r="5">
          <cell r="A5">
            <v>11200</v>
          </cell>
          <cell r="B5" t="str">
            <v xml:space="preserve">AGRICULTURE BUSINESS, SALES AND SERVICE                                    </v>
          </cell>
          <cell r="C5">
            <v>100</v>
          </cell>
          <cell r="F5">
            <v>11200</v>
          </cell>
        </row>
        <row r="6">
          <cell r="A6">
            <v>11300</v>
          </cell>
          <cell r="B6" t="str">
            <v xml:space="preserve">FOOD PROCESSING AND RELATED TECHNOLOGIES                                   </v>
          </cell>
          <cell r="C6">
            <v>93.75</v>
          </cell>
          <cell r="F6">
            <v>10100</v>
          </cell>
        </row>
        <row r="7">
          <cell r="A7">
            <v>11600</v>
          </cell>
          <cell r="B7" t="str">
            <v xml:space="preserve">AGRICULTURAL POWER EQUIPMENT TECHNOLOGY                                    </v>
          </cell>
          <cell r="C7" t="str">
            <v/>
          </cell>
          <cell r="F7">
            <v>11300</v>
          </cell>
        </row>
        <row r="8">
          <cell r="A8">
            <v>50100</v>
          </cell>
          <cell r="B8" t="str">
            <v xml:space="preserve">BUSINESS AND COMMERCE, GENERAL                                             </v>
          </cell>
          <cell r="C8" t="str">
            <v/>
          </cell>
          <cell r="F8">
            <v>210440</v>
          </cell>
        </row>
        <row r="9">
          <cell r="A9">
            <v>50200</v>
          </cell>
          <cell r="B9" t="str">
            <v xml:space="preserve">ACCOUNTING                                                                 </v>
          </cell>
          <cell r="C9">
            <v>75</v>
          </cell>
          <cell r="F9">
            <v>94700</v>
          </cell>
        </row>
        <row r="10">
          <cell r="A10">
            <v>50500</v>
          </cell>
          <cell r="B10" t="str">
            <v xml:space="preserve">BUSINESS ADMINISTRATION                                                    </v>
          </cell>
          <cell r="C10">
            <v>78.873239436619698</v>
          </cell>
          <cell r="F10">
            <v>50500</v>
          </cell>
        </row>
        <row r="11">
          <cell r="A11">
            <v>50600</v>
          </cell>
          <cell r="B11" t="str">
            <v xml:space="preserve">BUSINESS MANAGEMENT                                                        </v>
          </cell>
          <cell r="C11" t="str">
            <v/>
          </cell>
          <cell r="F11">
            <v>50200</v>
          </cell>
        </row>
        <row r="12">
          <cell r="A12">
            <v>51400</v>
          </cell>
          <cell r="B12" t="str">
            <v xml:space="preserve">OFFICE TECHNOLOGY/OFFICE COMPUTER APPLICATIONS                             </v>
          </cell>
          <cell r="C12">
            <v>81.25</v>
          </cell>
          <cell r="F12">
            <v>51400</v>
          </cell>
        </row>
        <row r="13">
          <cell r="A13">
            <v>61410</v>
          </cell>
          <cell r="B13" t="str">
            <v xml:space="preserve">MULTIMEDIA                                                                 </v>
          </cell>
          <cell r="C13">
            <v>57.142857142857103</v>
          </cell>
          <cell r="F13">
            <v>70100</v>
          </cell>
        </row>
        <row r="14">
          <cell r="A14">
            <v>70100</v>
          </cell>
          <cell r="B14" t="str">
            <v xml:space="preserve">INFORMATION TECHNOLOGY, GENERAL                                            </v>
          </cell>
          <cell r="C14">
            <v>86.363636363636402</v>
          </cell>
          <cell r="F14">
            <v>70820</v>
          </cell>
        </row>
        <row r="15">
          <cell r="A15">
            <v>70710</v>
          </cell>
          <cell r="B15" t="str">
            <v xml:space="preserve">COMPUTER PROGRAMMING                                                       </v>
          </cell>
          <cell r="C15">
            <v>82.978723404255305</v>
          </cell>
          <cell r="F15">
            <v>95700</v>
          </cell>
        </row>
        <row r="16">
          <cell r="A16">
            <v>70810</v>
          </cell>
          <cell r="B16" t="str">
            <v xml:space="preserve">COMPUTER NETWORKING                                                        </v>
          </cell>
          <cell r="C16" t="str">
            <v/>
          </cell>
          <cell r="F16">
            <v>61410</v>
          </cell>
        </row>
        <row r="17">
          <cell r="A17">
            <v>70820</v>
          </cell>
          <cell r="B17" t="str">
            <v xml:space="preserve">COMPUTER SUPPORT                                                           </v>
          </cell>
          <cell r="C17">
            <v>100</v>
          </cell>
          <cell r="F17">
            <v>130500</v>
          </cell>
        </row>
        <row r="18">
          <cell r="A18">
            <v>92400</v>
          </cell>
          <cell r="B18" t="str">
            <v xml:space="preserve">ENGINEERING TECHNOLOGY, GENERAL (REQUIRES TRIGONOMETRY)                    </v>
          </cell>
          <cell r="C18">
            <v>85.714285714285694</v>
          </cell>
          <cell r="F18">
            <v>123010</v>
          </cell>
        </row>
        <row r="19">
          <cell r="A19">
            <v>94500</v>
          </cell>
          <cell r="B19" t="str">
            <v xml:space="preserve">INDUSTRIAL SYSTEMS TECHNOLOGY AND MAINTENANCE                              </v>
          </cell>
          <cell r="C19">
            <v>50</v>
          </cell>
          <cell r="F19">
            <v>121000</v>
          </cell>
        </row>
        <row r="20">
          <cell r="A20">
            <v>94700</v>
          </cell>
          <cell r="B20" t="str">
            <v xml:space="preserve">DIESEL TECHNOLOGY                                                          </v>
          </cell>
          <cell r="C20">
            <v>100</v>
          </cell>
          <cell r="F20">
            <v>123020</v>
          </cell>
        </row>
        <row r="21">
          <cell r="A21">
            <v>94800</v>
          </cell>
          <cell r="B21" t="str">
            <v xml:space="preserve">AUTOMOTIVE TECHNOLOGY                                                      </v>
          </cell>
          <cell r="C21">
            <v>87.5</v>
          </cell>
          <cell r="F21">
            <v>95650</v>
          </cell>
        </row>
        <row r="22">
          <cell r="A22">
            <v>95210</v>
          </cell>
          <cell r="B22" t="str">
            <v xml:space="preserve">CARPENTRY                                                                  </v>
          </cell>
          <cell r="C22" t="str">
            <v/>
          </cell>
          <cell r="F22">
            <v>95220</v>
          </cell>
        </row>
        <row r="23">
          <cell r="A23">
            <v>95220</v>
          </cell>
          <cell r="B23" t="str">
            <v xml:space="preserve">ELECTRICAL                                                                 </v>
          </cell>
          <cell r="C23">
            <v>100</v>
          </cell>
          <cell r="F23">
            <v>61430</v>
          </cell>
        </row>
        <row r="24">
          <cell r="A24">
            <v>95230</v>
          </cell>
          <cell r="B24" t="str">
            <v xml:space="preserve">PLUMBING, PIPEFITTING AND STEAMFITTING                                     </v>
          </cell>
          <cell r="C24" t="str">
            <v/>
          </cell>
          <cell r="F24">
            <v>61430</v>
          </cell>
        </row>
        <row r="25">
          <cell r="A25">
            <v>95300</v>
          </cell>
          <cell r="B25" t="str">
            <v xml:space="preserve">DRAFTING TECHNOLOGY                                                        </v>
          </cell>
          <cell r="C25">
            <v>100</v>
          </cell>
          <cell r="F25">
            <v>61430</v>
          </cell>
        </row>
        <row r="26">
          <cell r="A26">
            <v>95310</v>
          </cell>
          <cell r="B26" t="str">
            <v xml:space="preserve">ARCHITECTURAL DRAFTING                                                     </v>
          </cell>
          <cell r="C26" t="str">
            <v/>
          </cell>
          <cell r="F26">
            <v>61430</v>
          </cell>
        </row>
        <row r="27">
          <cell r="A27">
            <v>95340</v>
          </cell>
          <cell r="B27" t="str">
            <v xml:space="preserve">MECHANICAL DRAFTING                                                        </v>
          </cell>
          <cell r="C27" t="str">
            <v/>
          </cell>
          <cell r="F27">
            <v>70710</v>
          </cell>
        </row>
        <row r="28">
          <cell r="A28">
            <v>95600</v>
          </cell>
          <cell r="B28" t="str">
            <v xml:space="preserve">MANUFACTURING AND INDUSTRIAL TECHNOLOGY                                    </v>
          </cell>
          <cell r="C28" t="str">
            <v/>
          </cell>
        </row>
        <row r="29">
          <cell r="A29">
            <v>95650</v>
          </cell>
          <cell r="B29" t="str">
            <v xml:space="preserve">WELDING TECHNOLOGY                                                         </v>
          </cell>
          <cell r="C29">
            <v>100</v>
          </cell>
        </row>
        <row r="30">
          <cell r="A30">
            <v>95700</v>
          </cell>
          <cell r="B30" t="str">
            <v xml:space="preserve">CIVIL AND CONSTRUCTION MANAGEMENT TECHNOLOGY                               </v>
          </cell>
          <cell r="C30">
            <v>100</v>
          </cell>
        </row>
        <row r="31">
          <cell r="A31">
            <v>121000</v>
          </cell>
          <cell r="B31" t="str">
            <v xml:space="preserve">RESPIRATORY CARE/THERAPY                                                   </v>
          </cell>
          <cell r="C31">
            <v>94.736842105263193</v>
          </cell>
        </row>
        <row r="32">
          <cell r="A32">
            <v>123010</v>
          </cell>
          <cell r="B32" t="str">
            <v xml:space="preserve">REGISTERED NURSING                                                         </v>
          </cell>
          <cell r="C32">
            <v>94.594594594594597</v>
          </cell>
        </row>
        <row r="33">
          <cell r="A33">
            <v>123020</v>
          </cell>
          <cell r="B33" t="str">
            <v xml:space="preserve">LICENSED VOCATIONAL NURSING                                                </v>
          </cell>
          <cell r="C33">
            <v>100</v>
          </cell>
        </row>
        <row r="34">
          <cell r="A34">
            <v>125000</v>
          </cell>
          <cell r="B34" t="str">
            <v xml:space="preserve">EMERGENCY MEDICAL SERVICES                                                 </v>
          </cell>
          <cell r="C34" t="str">
            <v/>
          </cell>
        </row>
        <row r="35">
          <cell r="A35">
            <v>130500</v>
          </cell>
          <cell r="B35" t="str">
            <v xml:space="preserve">CHILD DEVELOPMENT/EARLY CARE AND EDUCATION                                 </v>
          </cell>
          <cell r="C35">
            <v>84.375</v>
          </cell>
        </row>
        <row r="36">
          <cell r="A36">
            <v>210440</v>
          </cell>
          <cell r="B36" t="str">
            <v xml:space="preserve">ALCOHOL AND CONTROLLED SUBSTANCES                                          </v>
          </cell>
          <cell r="C36">
            <v>80</v>
          </cell>
        </row>
        <row r="37">
          <cell r="A37">
            <v>210500</v>
          </cell>
          <cell r="B37" t="str">
            <v xml:space="preserve">ADMINISTRATION OF JUSTICE                                                  </v>
          </cell>
          <cell r="C37">
            <v>89.772727272727295</v>
          </cell>
        </row>
        <row r="38">
          <cell r="A38">
            <v>210510</v>
          </cell>
          <cell r="B38" t="str">
            <v xml:space="preserve">CORRECTIONS                                                                </v>
          </cell>
          <cell r="C38">
            <v>100</v>
          </cell>
        </row>
        <row r="39">
          <cell r="A39">
            <v>213350</v>
          </cell>
          <cell r="B39" t="str">
            <v xml:space="preserve">FIRE ACADEMY                                                               </v>
          </cell>
          <cell r="C39">
            <v>100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6F2E-F2DE-47FE-A676-95E2DCD143F8}">
  <dimension ref="A1:AE62"/>
  <sheetViews>
    <sheetView tabSelected="1" topLeftCell="A46" zoomScaleNormal="100" workbookViewId="0">
      <selection activeCell="A66" sqref="A66"/>
    </sheetView>
  </sheetViews>
  <sheetFormatPr defaultColWidth="8.7109375" defaultRowHeight="15" x14ac:dyDescent="0.25"/>
  <cols>
    <col min="1" max="3" width="18.42578125" style="1" customWidth="1"/>
    <col min="4" max="4" width="64.42578125" style="7" customWidth="1"/>
    <col min="5" max="5" width="8.140625" style="7" bestFit="1" customWidth="1"/>
    <col min="6" max="6" width="8.140625" style="7" customWidth="1"/>
    <col min="7" max="7" width="8.140625" style="51" customWidth="1"/>
    <col min="8" max="8" width="8.85546875" style="108" customWidth="1"/>
    <col min="9" max="13" width="8.140625" style="7" customWidth="1"/>
    <col min="14" max="22" width="8.140625" style="1" customWidth="1"/>
    <col min="23" max="27" width="9.140625" style="1" customWidth="1"/>
    <col min="28" max="28" width="8.140625" style="1" customWidth="1"/>
    <col min="29" max="29" width="28.7109375" style="8" bestFit="1" customWidth="1"/>
    <col min="30" max="30" width="17" style="8" bestFit="1" customWidth="1"/>
    <col min="31" max="16384" width="8.7109375" style="1"/>
  </cols>
  <sheetData>
    <row r="1" spans="1:31" ht="39.75" customHeight="1" thickTop="1" thickBot="1" x14ac:dyDescent="0.3">
      <c r="A1" s="82"/>
      <c r="B1" s="82"/>
      <c r="C1" s="82"/>
      <c r="D1" s="67"/>
      <c r="E1" s="131" t="s">
        <v>72</v>
      </c>
      <c r="F1" s="131"/>
      <c r="G1" s="131"/>
      <c r="H1" s="132" t="s">
        <v>0</v>
      </c>
      <c r="I1" s="132"/>
      <c r="J1" s="132"/>
      <c r="K1" s="132"/>
      <c r="L1" s="132"/>
      <c r="M1" s="133"/>
      <c r="N1" s="134" t="s">
        <v>61</v>
      </c>
      <c r="O1" s="129"/>
      <c r="P1" s="129"/>
      <c r="Q1" s="129" t="s">
        <v>62</v>
      </c>
      <c r="R1" s="129"/>
      <c r="S1" s="129"/>
      <c r="T1" s="129" t="s">
        <v>63</v>
      </c>
      <c r="U1" s="129"/>
      <c r="V1" s="129"/>
      <c r="W1" s="129" t="s">
        <v>64</v>
      </c>
      <c r="X1" s="129"/>
      <c r="Y1" s="129"/>
      <c r="Z1" s="129" t="s">
        <v>65</v>
      </c>
      <c r="AA1" s="129"/>
      <c r="AB1" s="129"/>
      <c r="AC1" s="130"/>
      <c r="AD1" s="130"/>
    </row>
    <row r="2" spans="1:31" ht="30.75" customHeight="1" thickTop="1" thickBot="1" x14ac:dyDescent="0.3">
      <c r="A2" s="82" t="s">
        <v>477</v>
      </c>
      <c r="B2" s="82" t="s">
        <v>478</v>
      </c>
      <c r="C2" s="82" t="s">
        <v>479</v>
      </c>
      <c r="D2" s="69" t="s">
        <v>6</v>
      </c>
      <c r="E2" s="42" t="s">
        <v>14</v>
      </c>
      <c r="F2" s="42" t="s">
        <v>15</v>
      </c>
      <c r="G2" s="44" t="s">
        <v>16</v>
      </c>
      <c r="H2" s="70" t="s">
        <v>71</v>
      </c>
      <c r="I2" s="68" t="s">
        <v>66</v>
      </c>
      <c r="J2" s="68" t="s">
        <v>67</v>
      </c>
      <c r="K2" s="68" t="s">
        <v>68</v>
      </c>
      <c r="L2" s="68" t="s">
        <v>69</v>
      </c>
      <c r="M2" s="68" t="s">
        <v>70</v>
      </c>
      <c r="N2" s="59" t="s">
        <v>17</v>
      </c>
      <c r="O2" s="3" t="s">
        <v>18</v>
      </c>
      <c r="P2" s="4" t="s">
        <v>19</v>
      </c>
      <c r="Q2" s="2" t="s">
        <v>17</v>
      </c>
      <c r="R2" s="3" t="s">
        <v>18</v>
      </c>
      <c r="S2" s="4" t="s">
        <v>19</v>
      </c>
      <c r="T2" s="2" t="s">
        <v>17</v>
      </c>
      <c r="U2" s="3" t="s">
        <v>18</v>
      </c>
      <c r="V2" s="4" t="s">
        <v>19</v>
      </c>
      <c r="W2" s="2" t="s">
        <v>17</v>
      </c>
      <c r="X2" s="3" t="s">
        <v>18</v>
      </c>
      <c r="Y2" s="4" t="s">
        <v>19</v>
      </c>
      <c r="Z2" s="2" t="s">
        <v>17</v>
      </c>
      <c r="AA2" s="3" t="s">
        <v>18</v>
      </c>
      <c r="AB2" s="4" t="s">
        <v>19</v>
      </c>
      <c r="AC2" s="69" t="s">
        <v>20</v>
      </c>
      <c r="AD2" s="69" t="s">
        <v>21</v>
      </c>
    </row>
    <row r="3" spans="1:31" ht="16.5" thickTop="1" thickBot="1" x14ac:dyDescent="0.3">
      <c r="A3" s="100" t="s">
        <v>101</v>
      </c>
      <c r="B3" s="100" t="s">
        <v>101</v>
      </c>
      <c r="C3" s="100" t="s">
        <v>101</v>
      </c>
      <c r="D3" s="15" t="s">
        <v>29</v>
      </c>
      <c r="E3" s="110">
        <v>0.71150000000000002</v>
      </c>
      <c r="F3" s="111">
        <v>0.72670000000000001</v>
      </c>
      <c r="G3" s="112">
        <v>0.75600000000000001</v>
      </c>
      <c r="H3" s="128">
        <v>0.74039999999999995</v>
      </c>
      <c r="I3" s="102">
        <f>AVERAGE(F3:H3)*1.03</f>
        <v>0.76326433333333321</v>
      </c>
      <c r="J3" s="102">
        <f>AVERAGE(G3:I3)*1.03</f>
        <v>0.77581808777777772</v>
      </c>
      <c r="K3" s="102">
        <f>AVERAGE(H3:J3)*1.03</f>
        <v>0.78262229791481464</v>
      </c>
      <c r="L3" s="102">
        <f>AVERAGE(I3:K3)*1.03</f>
        <v>0.79711862019890112</v>
      </c>
      <c r="M3" s="102">
        <f>AVERAGE(J3:L3)*1.03</f>
        <v>0.80874192535607947</v>
      </c>
      <c r="N3" s="103">
        <f>O3*0.9</f>
        <v>0.68693789999999988</v>
      </c>
      <c r="O3" s="104">
        <f>I3</f>
        <v>0.76326433333333321</v>
      </c>
      <c r="P3" s="105">
        <f>O3*1.1</f>
        <v>0.83959076666666665</v>
      </c>
      <c r="Q3" s="106">
        <f>R3*0.9</f>
        <v>0.69823627899999996</v>
      </c>
      <c r="R3" s="104">
        <f>J3</f>
        <v>0.77581808777777772</v>
      </c>
      <c r="S3" s="105">
        <f>R3*1.1</f>
        <v>0.85339989655555559</v>
      </c>
      <c r="T3" s="106">
        <f>U3*0.9</f>
        <v>0.70436006812333318</v>
      </c>
      <c r="U3" s="104">
        <f>K3</f>
        <v>0.78262229791481464</v>
      </c>
      <c r="V3" s="105">
        <f>U3*1.1</f>
        <v>0.8608845277062962</v>
      </c>
      <c r="W3" s="106">
        <f>X3*0.9</f>
        <v>0.71740675817901101</v>
      </c>
      <c r="X3" s="104">
        <f>L3</f>
        <v>0.79711862019890112</v>
      </c>
      <c r="Y3" s="105">
        <f>X3*1.1</f>
        <v>0.87683048221879134</v>
      </c>
      <c r="Z3" s="103">
        <f>AA3*0.9</f>
        <v>0.72786773282047157</v>
      </c>
      <c r="AA3" s="104">
        <f>M3</f>
        <v>0.80874192535607947</v>
      </c>
      <c r="AB3" s="107">
        <f>AA3*1.1</f>
        <v>0.88961611789168749</v>
      </c>
      <c r="AC3" s="16" t="s">
        <v>27</v>
      </c>
      <c r="AD3" s="16" t="s">
        <v>28</v>
      </c>
      <c r="AE3" s="5"/>
    </row>
    <row r="4" spans="1:31" ht="16.5" thickTop="1" thickBot="1" x14ac:dyDescent="0.3">
      <c r="A4" s="100" t="s">
        <v>101</v>
      </c>
      <c r="B4" s="100" t="s">
        <v>101</v>
      </c>
      <c r="C4" s="100" t="s">
        <v>101</v>
      </c>
      <c r="D4" s="15" t="s">
        <v>22</v>
      </c>
      <c r="E4" s="113">
        <v>965</v>
      </c>
      <c r="F4" s="114">
        <v>829</v>
      </c>
      <c r="G4" s="115">
        <v>902</v>
      </c>
      <c r="H4" s="117">
        <v>1049</v>
      </c>
      <c r="I4" s="27">
        <f>H4*(1.2)^(1/5)</f>
        <v>1087.957016514144</v>
      </c>
      <c r="J4" s="27">
        <f t="shared" ref="J4:M5" si="0">I4*(1.2)^(1/5)</f>
        <v>1128.3607910222663</v>
      </c>
      <c r="K4" s="27">
        <f t="shared" si="0"/>
        <v>1170.2650521945893</v>
      </c>
      <c r="L4" s="27">
        <f t="shared" si="0"/>
        <v>1213.7255240385075</v>
      </c>
      <c r="M4" s="27">
        <f t="shared" si="0"/>
        <v>1258.8000000000004</v>
      </c>
      <c r="N4" s="29">
        <f>O4*0.9</f>
        <v>979.16131486272968</v>
      </c>
      <c r="O4" s="30">
        <f>I4</f>
        <v>1087.957016514144</v>
      </c>
      <c r="P4" s="31">
        <f>O4*1.1</f>
        <v>1196.7527181655585</v>
      </c>
      <c r="Q4" s="32">
        <f>R4*0.9</f>
        <v>1015.5247119200397</v>
      </c>
      <c r="R4" s="30">
        <f>J4</f>
        <v>1128.3607910222663</v>
      </c>
      <c r="S4" s="31">
        <f>R4*1.1</f>
        <v>1241.196870124493</v>
      </c>
      <c r="T4" s="32">
        <f>U4*0.9</f>
        <v>1053.2385469751305</v>
      </c>
      <c r="U4" s="30">
        <f>K4</f>
        <v>1170.2650521945893</v>
      </c>
      <c r="V4" s="31">
        <f>U4*1.1</f>
        <v>1287.2915574140484</v>
      </c>
      <c r="W4" s="32">
        <f>X4*0.9</f>
        <v>1092.3529716346568</v>
      </c>
      <c r="X4" s="30">
        <f>L4</f>
        <v>1213.7255240385075</v>
      </c>
      <c r="Y4" s="31">
        <f>X4*1.1</f>
        <v>1335.0980764423584</v>
      </c>
      <c r="Z4" s="29">
        <f>AA4*0.9</f>
        <v>1132.9200000000003</v>
      </c>
      <c r="AA4" s="30">
        <f>M4</f>
        <v>1258.8000000000004</v>
      </c>
      <c r="AB4" s="33">
        <f>AA4*1.1</f>
        <v>1384.6800000000005</v>
      </c>
      <c r="AC4" s="16" t="s">
        <v>480</v>
      </c>
      <c r="AD4" s="16" t="s">
        <v>481</v>
      </c>
      <c r="AE4" s="5"/>
    </row>
    <row r="5" spans="1:31" ht="16.5" thickTop="1" thickBot="1" x14ac:dyDescent="0.3">
      <c r="A5" s="100" t="s">
        <v>101</v>
      </c>
      <c r="B5" s="100" t="s">
        <v>101</v>
      </c>
      <c r="C5" s="100" t="s">
        <v>101</v>
      </c>
      <c r="D5" s="15" t="s">
        <v>30</v>
      </c>
      <c r="E5" s="113">
        <v>1360</v>
      </c>
      <c r="F5" s="114">
        <v>1094</v>
      </c>
      <c r="G5" s="115">
        <v>1262</v>
      </c>
      <c r="H5" s="117">
        <v>1429</v>
      </c>
      <c r="I5" s="27">
        <f>H5*(1.2)^(1/5)</f>
        <v>1482.0691864620703</v>
      </c>
      <c r="J5" s="27">
        <f t="shared" si="0"/>
        <v>1537.109218656643</v>
      </c>
      <c r="K5" s="27">
        <f t="shared" si="0"/>
        <v>1594.193288451924</v>
      </c>
      <c r="L5" s="27">
        <f t="shared" si="0"/>
        <v>1653.3973058637057</v>
      </c>
      <c r="M5" s="27">
        <f t="shared" si="0"/>
        <v>1714.8000000000006</v>
      </c>
      <c r="N5" s="60">
        <f>O5*0.9</f>
        <v>1333.8622678158633</v>
      </c>
      <c r="O5" s="30">
        <f>I5</f>
        <v>1482.0691864620703</v>
      </c>
      <c r="P5" s="31">
        <f>O5*1.1</f>
        <v>1630.2761051082775</v>
      </c>
      <c r="Q5" s="32">
        <f>R5*0.9</f>
        <v>1383.3982967909787</v>
      </c>
      <c r="R5" s="30">
        <f>J5</f>
        <v>1537.109218656643</v>
      </c>
      <c r="S5" s="31">
        <f>R5*1.1</f>
        <v>1690.8201405223074</v>
      </c>
      <c r="T5" s="32">
        <f>U5*0.9</f>
        <v>1434.7739596067315</v>
      </c>
      <c r="U5" s="30">
        <f>K5</f>
        <v>1594.193288451924</v>
      </c>
      <c r="V5" s="31">
        <f>U5*1.1</f>
        <v>1753.6126172971165</v>
      </c>
      <c r="W5" s="32">
        <f>X5*0.9</f>
        <v>1488.0575752773352</v>
      </c>
      <c r="X5" s="30">
        <f>L5</f>
        <v>1653.3973058637057</v>
      </c>
      <c r="Y5" s="31">
        <f>X5*1.1</f>
        <v>1818.7370364500764</v>
      </c>
      <c r="Z5" s="29">
        <f>AA5*0.9</f>
        <v>1543.3200000000006</v>
      </c>
      <c r="AA5" s="30">
        <f>M5</f>
        <v>1714.8000000000006</v>
      </c>
      <c r="AB5" s="33">
        <f>AA5*1.1</f>
        <v>1886.2800000000009</v>
      </c>
      <c r="AC5" s="16" t="s">
        <v>480</v>
      </c>
      <c r="AD5" s="16" t="s">
        <v>481</v>
      </c>
      <c r="AE5" s="5"/>
    </row>
    <row r="6" spans="1:31" ht="16.5" thickTop="1" thickBot="1" x14ac:dyDescent="0.3">
      <c r="A6" s="100" t="s">
        <v>101</v>
      </c>
      <c r="B6" s="100" t="s">
        <v>101</v>
      </c>
      <c r="C6" s="100" t="s">
        <v>101</v>
      </c>
      <c r="D6" s="15" t="s">
        <v>52</v>
      </c>
      <c r="E6" s="116">
        <v>822</v>
      </c>
      <c r="F6" s="117">
        <v>756</v>
      </c>
      <c r="G6" s="118">
        <v>765</v>
      </c>
      <c r="H6" s="27">
        <f>G6*(1.2)^(1/5)</f>
        <v>793.41002634253584</v>
      </c>
      <c r="I6" s="27">
        <f t="shared" ref="I6:M6" si="1">H6*(1.2)^(1/5)</f>
        <v>822.87512405341624</v>
      </c>
      <c r="J6" s="27">
        <f t="shared" si="1"/>
        <v>853.43447562331824</v>
      </c>
      <c r="K6" s="27">
        <f t="shared" si="1"/>
        <v>885.12871867441197</v>
      </c>
      <c r="L6" s="27">
        <f t="shared" si="1"/>
        <v>918.00000000000023</v>
      </c>
      <c r="M6" s="27">
        <f t="shared" si="1"/>
        <v>952.09203161104324</v>
      </c>
      <c r="N6" s="61">
        <f>O6*0.9</f>
        <v>740.58761164807458</v>
      </c>
      <c r="O6" s="30">
        <f>I6</f>
        <v>822.87512405341624</v>
      </c>
      <c r="P6" s="31">
        <f>O6*1.1</f>
        <v>905.1626364587579</v>
      </c>
      <c r="Q6" s="32">
        <f>R6*0.9</f>
        <v>768.09102806098645</v>
      </c>
      <c r="R6" s="30">
        <f>J6</f>
        <v>853.43447562331824</v>
      </c>
      <c r="S6" s="31">
        <f>R6*1.1</f>
        <v>938.77792318565014</v>
      </c>
      <c r="T6" s="32">
        <f>U6*0.9</f>
        <v>796.61584680697081</v>
      </c>
      <c r="U6" s="30">
        <f>K6</f>
        <v>885.12871867441197</v>
      </c>
      <c r="V6" s="31">
        <f>U6*1.1</f>
        <v>973.64159054185325</v>
      </c>
      <c r="W6" s="32">
        <f>X6*0.9</f>
        <v>826.20000000000027</v>
      </c>
      <c r="X6" s="30">
        <f>L6</f>
        <v>918.00000000000023</v>
      </c>
      <c r="Y6" s="31">
        <f>X6*1.1</f>
        <v>1009.8000000000003</v>
      </c>
      <c r="Z6" s="29">
        <f>AA6*0.9</f>
        <v>856.88282844993898</v>
      </c>
      <c r="AA6" s="30">
        <f>M6</f>
        <v>952.09203161104324</v>
      </c>
      <c r="AB6" s="33">
        <f>AA6*1.1</f>
        <v>1047.3012347721476</v>
      </c>
      <c r="AC6" s="16" t="s">
        <v>480</v>
      </c>
      <c r="AD6" s="17" t="s">
        <v>28</v>
      </c>
    </row>
    <row r="7" spans="1:31" ht="16.5" thickTop="1" thickBot="1" x14ac:dyDescent="0.3">
      <c r="A7" s="82"/>
      <c r="B7" s="82"/>
      <c r="C7" s="82"/>
      <c r="D7" s="37" t="s">
        <v>53</v>
      </c>
      <c r="E7" s="119"/>
      <c r="F7" s="120"/>
      <c r="G7" s="121"/>
      <c r="H7" s="34"/>
      <c r="I7" s="34"/>
      <c r="J7" s="34"/>
      <c r="K7" s="34"/>
      <c r="L7" s="34"/>
      <c r="M7" s="34"/>
      <c r="N7" s="35"/>
      <c r="O7" s="34"/>
      <c r="P7" s="35"/>
      <c r="Q7" s="35"/>
      <c r="R7" s="34"/>
      <c r="S7" s="35"/>
      <c r="T7" s="35"/>
      <c r="U7" s="34"/>
      <c r="V7" s="35"/>
      <c r="W7" s="35"/>
      <c r="X7" s="34"/>
      <c r="Y7" s="35"/>
      <c r="Z7" s="35"/>
      <c r="AA7" s="34"/>
      <c r="AB7" s="35"/>
      <c r="AC7" s="69"/>
      <c r="AD7" s="69"/>
      <c r="AE7" s="6"/>
    </row>
    <row r="8" spans="1:31" ht="16.5" thickTop="1" thickBot="1" x14ac:dyDescent="0.3">
      <c r="A8" s="84">
        <v>123010</v>
      </c>
      <c r="B8" s="84">
        <v>51.380099999999999</v>
      </c>
      <c r="C8" s="84" t="s">
        <v>220</v>
      </c>
      <c r="D8" s="85" t="s">
        <v>219</v>
      </c>
      <c r="E8" s="122">
        <v>0.92110000000000003</v>
      </c>
      <c r="F8" s="123">
        <v>0.82499999999999996</v>
      </c>
      <c r="G8" s="124">
        <v>0.93620000000000003</v>
      </c>
      <c r="H8" s="21">
        <f>AVERAGE(E8:G8)*1.03</f>
        <v>0.92092300000000005</v>
      </c>
      <c r="I8" s="21">
        <f>AVERAGE(F8:H8)*1.03</f>
        <v>0.92086223000000011</v>
      </c>
      <c r="J8" s="21">
        <v>1</v>
      </c>
      <c r="K8" s="21">
        <v>1</v>
      </c>
      <c r="L8" s="21">
        <v>1</v>
      </c>
      <c r="M8" s="21">
        <v>1</v>
      </c>
      <c r="N8" s="22">
        <f>O8*0.9</f>
        <v>0.82877600700000009</v>
      </c>
      <c r="O8" s="23">
        <f>I8</f>
        <v>0.92086223000000011</v>
      </c>
      <c r="P8" s="24">
        <v>1</v>
      </c>
      <c r="Q8" s="25">
        <f>R8*0.9</f>
        <v>0.9</v>
      </c>
      <c r="R8" s="23">
        <f>J8</f>
        <v>1</v>
      </c>
      <c r="S8" s="24">
        <f>MIN(R8*1.1,100%)</f>
        <v>1</v>
      </c>
      <c r="T8" s="25">
        <f>U8*0.9</f>
        <v>0.9</v>
      </c>
      <c r="U8" s="23">
        <f>K8</f>
        <v>1</v>
      </c>
      <c r="V8" s="24">
        <v>1</v>
      </c>
      <c r="W8" s="25">
        <f>X8*0.9</f>
        <v>0.9</v>
      </c>
      <c r="X8" s="23">
        <f>L8</f>
        <v>1</v>
      </c>
      <c r="Y8" s="24">
        <v>1</v>
      </c>
      <c r="Z8" s="22">
        <f>AA8*0.9</f>
        <v>0.9</v>
      </c>
      <c r="AA8" s="23">
        <f>M8</f>
        <v>1</v>
      </c>
      <c r="AB8" s="24">
        <f t="shared" ref="AB8:AB12" si="2">MIN(AA8*1.1,100%)</f>
        <v>1</v>
      </c>
      <c r="AC8" s="16" t="s">
        <v>27</v>
      </c>
      <c r="AD8" s="16" t="s">
        <v>28</v>
      </c>
      <c r="AE8" s="6"/>
    </row>
    <row r="9" spans="1:31" ht="16.5" thickTop="1" thickBot="1" x14ac:dyDescent="0.3">
      <c r="A9" s="84">
        <v>123020</v>
      </c>
      <c r="B9" s="84">
        <v>51.390099999999997</v>
      </c>
      <c r="C9" s="84" t="s">
        <v>217</v>
      </c>
      <c r="D9" s="85" t="s">
        <v>153</v>
      </c>
      <c r="E9" s="122">
        <v>0.73</v>
      </c>
      <c r="F9" s="123">
        <v>1</v>
      </c>
      <c r="G9" s="124">
        <v>1</v>
      </c>
      <c r="H9" s="20">
        <f>AVERAGE(E9:G9)*1.03</f>
        <v>0.93730000000000002</v>
      </c>
      <c r="I9" s="20">
        <v>1</v>
      </c>
      <c r="J9" s="20">
        <v>1</v>
      </c>
      <c r="K9" s="21">
        <v>1</v>
      </c>
      <c r="L9" s="21">
        <v>1</v>
      </c>
      <c r="M9" s="21">
        <v>1</v>
      </c>
      <c r="N9" s="22">
        <f>O9*0.9</f>
        <v>0.9</v>
      </c>
      <c r="O9" s="23">
        <f>I9</f>
        <v>1</v>
      </c>
      <c r="P9" s="24">
        <v>1</v>
      </c>
      <c r="Q9" s="25">
        <f>R9*0.9</f>
        <v>0.9</v>
      </c>
      <c r="R9" s="23">
        <f>J9</f>
        <v>1</v>
      </c>
      <c r="S9" s="24">
        <f t="shared" ref="S9:S12" si="3">MIN(R9*1.1,100%)</f>
        <v>1</v>
      </c>
      <c r="T9" s="25">
        <f>U9*0.9</f>
        <v>0.9</v>
      </c>
      <c r="U9" s="23">
        <f>K9</f>
        <v>1</v>
      </c>
      <c r="V9" s="24">
        <v>1</v>
      </c>
      <c r="W9" s="25">
        <f>X9*0.9</f>
        <v>0.9</v>
      </c>
      <c r="X9" s="23">
        <f>L9</f>
        <v>1</v>
      </c>
      <c r="Y9" s="24">
        <v>1</v>
      </c>
      <c r="Z9" s="22">
        <f>AA9*0.9</f>
        <v>0.9</v>
      </c>
      <c r="AA9" s="23">
        <f>M9</f>
        <v>1</v>
      </c>
      <c r="AB9" s="24">
        <f t="shared" si="2"/>
        <v>1</v>
      </c>
      <c r="AC9" s="16" t="s">
        <v>27</v>
      </c>
      <c r="AD9" s="16" t="s">
        <v>28</v>
      </c>
      <c r="AE9" s="6"/>
    </row>
    <row r="10" spans="1:31" ht="16.5" thickTop="1" thickBot="1" x14ac:dyDescent="0.3">
      <c r="A10" s="84">
        <v>123020</v>
      </c>
      <c r="B10" s="84">
        <v>51.390099999999997</v>
      </c>
      <c r="C10" s="84" t="s">
        <v>154</v>
      </c>
      <c r="D10" s="85" t="s">
        <v>153</v>
      </c>
      <c r="E10" s="122">
        <v>0.73</v>
      </c>
      <c r="F10" s="123">
        <v>1</v>
      </c>
      <c r="G10" s="124">
        <v>1</v>
      </c>
      <c r="H10" s="20">
        <f>AVERAGE(E10:G10)*1.03</f>
        <v>0.93730000000000002</v>
      </c>
      <c r="I10" s="20">
        <v>1</v>
      </c>
      <c r="J10" s="20">
        <v>1</v>
      </c>
      <c r="K10" s="21">
        <v>1</v>
      </c>
      <c r="L10" s="21">
        <v>1</v>
      </c>
      <c r="M10" s="21">
        <v>1</v>
      </c>
      <c r="N10" s="22">
        <f>O10*0.9</f>
        <v>0.9</v>
      </c>
      <c r="O10" s="23">
        <f>I10</f>
        <v>1</v>
      </c>
      <c r="P10" s="24">
        <v>1</v>
      </c>
      <c r="Q10" s="25">
        <f>R10*0.9</f>
        <v>0.9</v>
      </c>
      <c r="R10" s="23">
        <f>J10</f>
        <v>1</v>
      </c>
      <c r="S10" s="24">
        <f t="shared" si="3"/>
        <v>1</v>
      </c>
      <c r="T10" s="25">
        <f>U10*0.9</f>
        <v>0.9</v>
      </c>
      <c r="U10" s="23">
        <f>K10</f>
        <v>1</v>
      </c>
      <c r="V10" s="24">
        <v>1</v>
      </c>
      <c r="W10" s="25">
        <f>X10*0.9</f>
        <v>0.9</v>
      </c>
      <c r="X10" s="23">
        <f>L10</f>
        <v>1</v>
      </c>
      <c r="Y10" s="24">
        <v>1</v>
      </c>
      <c r="Z10" s="22">
        <f>AA10*0.9</f>
        <v>0.9</v>
      </c>
      <c r="AA10" s="23">
        <f>M10</f>
        <v>1</v>
      </c>
      <c r="AB10" s="24">
        <f t="shared" si="2"/>
        <v>1</v>
      </c>
      <c r="AC10" s="16" t="s">
        <v>27</v>
      </c>
      <c r="AD10" s="16" t="s">
        <v>28</v>
      </c>
      <c r="AE10" s="6"/>
    </row>
    <row r="11" spans="1:31" ht="16.5" thickTop="1" thickBot="1" x14ac:dyDescent="0.3">
      <c r="A11" s="84">
        <v>121000</v>
      </c>
      <c r="B11" s="84">
        <v>51.090800000000002</v>
      </c>
      <c r="C11" s="84" t="s">
        <v>212</v>
      </c>
      <c r="D11" s="85" t="s">
        <v>208</v>
      </c>
      <c r="E11" s="125">
        <v>0.70599999999999996</v>
      </c>
      <c r="F11" s="126">
        <v>0.93300000000000005</v>
      </c>
      <c r="G11" s="127">
        <v>0.93330000000000002</v>
      </c>
      <c r="H11" s="20">
        <f>AVERAGE(E11:G11)*1.03</f>
        <v>0.88315633333333343</v>
      </c>
      <c r="I11" s="21">
        <f>AVERAGE(F11:H11)*1.03</f>
        <v>0.94398000777777791</v>
      </c>
      <c r="J11" s="20">
        <v>1</v>
      </c>
      <c r="K11" s="21">
        <v>1</v>
      </c>
      <c r="L11" s="21">
        <v>1</v>
      </c>
      <c r="M11" s="21">
        <v>1</v>
      </c>
      <c r="N11" s="22">
        <f>O11*0.9</f>
        <v>0.84958200700000008</v>
      </c>
      <c r="O11" s="23">
        <f>I11</f>
        <v>0.94398000777777791</v>
      </c>
      <c r="P11" s="24">
        <v>1</v>
      </c>
      <c r="Q11" s="25">
        <f>R11*0.9</f>
        <v>0.9</v>
      </c>
      <c r="R11" s="23">
        <f>J11</f>
        <v>1</v>
      </c>
      <c r="S11" s="24">
        <f t="shared" si="3"/>
        <v>1</v>
      </c>
      <c r="T11" s="25">
        <f>U11*0.9</f>
        <v>0.9</v>
      </c>
      <c r="U11" s="23">
        <f>K11</f>
        <v>1</v>
      </c>
      <c r="V11" s="24">
        <v>1</v>
      </c>
      <c r="W11" s="25">
        <f>X11*0.9</f>
        <v>0.9</v>
      </c>
      <c r="X11" s="23">
        <f>L11</f>
        <v>1</v>
      </c>
      <c r="Y11" s="24">
        <v>1</v>
      </c>
      <c r="Z11" s="22">
        <f>AA11*0.9</f>
        <v>0.9</v>
      </c>
      <c r="AA11" s="23">
        <f>M11</f>
        <v>1</v>
      </c>
      <c r="AB11" s="24">
        <f t="shared" si="2"/>
        <v>1</v>
      </c>
      <c r="AC11" s="16" t="s">
        <v>27</v>
      </c>
      <c r="AD11" s="16" t="s">
        <v>28</v>
      </c>
      <c r="AE11" s="6"/>
    </row>
    <row r="12" spans="1:31" ht="16.5" thickTop="1" thickBot="1" x14ac:dyDescent="0.3">
      <c r="A12" s="84">
        <v>121000</v>
      </c>
      <c r="B12" s="84">
        <v>51.090800000000002</v>
      </c>
      <c r="C12" s="84" t="s">
        <v>209</v>
      </c>
      <c r="D12" s="85" t="s">
        <v>208</v>
      </c>
      <c r="E12" s="125">
        <v>0.70599999999999996</v>
      </c>
      <c r="F12" s="126">
        <v>0.93300000000000005</v>
      </c>
      <c r="G12" s="127">
        <v>0.93330000000000002</v>
      </c>
      <c r="H12" s="20">
        <f>AVERAGE(E12:G12)*1.03</f>
        <v>0.88315633333333343</v>
      </c>
      <c r="I12" s="21">
        <f>AVERAGE(F12:H12)*1.03</f>
        <v>0.94398000777777791</v>
      </c>
      <c r="J12" s="20">
        <v>1</v>
      </c>
      <c r="K12" s="21">
        <v>1</v>
      </c>
      <c r="L12" s="21">
        <v>1</v>
      </c>
      <c r="M12" s="21">
        <v>1</v>
      </c>
      <c r="N12" s="22">
        <f>O12*0.9</f>
        <v>0.84958200700000008</v>
      </c>
      <c r="O12" s="23">
        <f>I12</f>
        <v>0.94398000777777791</v>
      </c>
      <c r="P12" s="24">
        <v>1</v>
      </c>
      <c r="Q12" s="25">
        <f>R12*0.9</f>
        <v>0.9</v>
      </c>
      <c r="R12" s="23">
        <f>J12</f>
        <v>1</v>
      </c>
      <c r="S12" s="24">
        <f t="shared" si="3"/>
        <v>1</v>
      </c>
      <c r="T12" s="25">
        <f>U12*0.9</f>
        <v>0.9</v>
      </c>
      <c r="U12" s="23">
        <f>K12</f>
        <v>1</v>
      </c>
      <c r="V12" s="24">
        <v>1</v>
      </c>
      <c r="W12" s="25">
        <f>X12*0.9</f>
        <v>0.9</v>
      </c>
      <c r="X12" s="23">
        <f>L12</f>
        <v>1</v>
      </c>
      <c r="Y12" s="24">
        <v>1</v>
      </c>
      <c r="Z12" s="22">
        <f>AA12*0.9</f>
        <v>0.9</v>
      </c>
      <c r="AA12" s="23">
        <f>M12</f>
        <v>1</v>
      </c>
      <c r="AB12" s="24">
        <f t="shared" si="2"/>
        <v>1</v>
      </c>
      <c r="AC12" s="16" t="s">
        <v>27</v>
      </c>
      <c r="AD12" s="16" t="s">
        <v>28</v>
      </c>
      <c r="AE12" s="6"/>
    </row>
    <row r="13" spans="1:31" s="7" customFormat="1" ht="16.5" thickTop="1" thickBot="1" x14ac:dyDescent="0.3">
      <c r="A13" s="83"/>
      <c r="B13" s="83"/>
      <c r="C13" s="83"/>
      <c r="D13" s="53" t="s">
        <v>31</v>
      </c>
      <c r="E13" s="122"/>
      <c r="F13" s="123"/>
      <c r="G13" s="123"/>
      <c r="H13" s="20"/>
      <c r="I13" s="20"/>
      <c r="J13" s="20"/>
      <c r="K13" s="20"/>
      <c r="L13" s="20"/>
      <c r="M13" s="20"/>
      <c r="N13" s="21"/>
      <c r="O13" s="98"/>
      <c r="P13" s="20"/>
      <c r="Q13" s="20"/>
      <c r="R13" s="98"/>
      <c r="S13" s="20"/>
      <c r="T13" s="20"/>
      <c r="U13" s="98"/>
      <c r="V13" s="20"/>
      <c r="W13" s="20"/>
      <c r="X13" s="98"/>
      <c r="Y13" s="20"/>
      <c r="Z13" s="21"/>
      <c r="AA13" s="98"/>
      <c r="AB13" s="20"/>
      <c r="AC13" s="99"/>
      <c r="AD13" s="99"/>
    </row>
    <row r="14" spans="1:31" ht="16.5" thickTop="1" thickBot="1" x14ac:dyDescent="0.3">
      <c r="A14" s="84">
        <v>10100</v>
      </c>
      <c r="B14" s="84">
        <v>1.0301</v>
      </c>
      <c r="C14" s="84" t="s">
        <v>196</v>
      </c>
      <c r="D14" s="85" t="s">
        <v>195</v>
      </c>
      <c r="E14" s="110">
        <v>1</v>
      </c>
      <c r="F14" s="110">
        <v>0.85714285714285698</v>
      </c>
      <c r="G14" s="110">
        <v>1</v>
      </c>
      <c r="H14" s="20">
        <f>MIN(AVERAGE(E14:G14)*1.03,100%)</f>
        <v>0.9809523809523808</v>
      </c>
      <c r="I14" s="20">
        <f t="shared" ref="I14:M29" si="4">MIN(AVERAGE(F14:H14)*1.03,100%)</f>
        <v>0.97441269841269829</v>
      </c>
      <c r="J14" s="20">
        <f t="shared" si="4"/>
        <v>1</v>
      </c>
      <c r="K14" s="20">
        <f t="shared" si="4"/>
        <v>1</v>
      </c>
      <c r="L14" s="20">
        <f t="shared" si="4"/>
        <v>1</v>
      </c>
      <c r="M14" s="20">
        <f t="shared" si="4"/>
        <v>1</v>
      </c>
      <c r="N14" s="22">
        <f t="shared" ref="N14:N61" si="5">O14*0.9</f>
        <v>0.87697142857142851</v>
      </c>
      <c r="O14" s="23">
        <f t="shared" ref="O14:O61" si="6">I14</f>
        <v>0.97441269841269829</v>
      </c>
      <c r="P14" s="24">
        <f>MIN(O14*1.1,100%)</f>
        <v>1</v>
      </c>
      <c r="Q14" s="25">
        <f t="shared" ref="Q14:Q61" si="7">R14*0.9</f>
        <v>0.9</v>
      </c>
      <c r="R14" s="23">
        <f t="shared" ref="R14:R61" si="8">J14</f>
        <v>1</v>
      </c>
      <c r="S14" s="24">
        <f>MIN(R14*1.1,100%)</f>
        <v>1</v>
      </c>
      <c r="T14" s="25">
        <f t="shared" ref="T14:T61" si="9">U14*0.9</f>
        <v>0.9</v>
      </c>
      <c r="U14" s="23">
        <f t="shared" ref="U14:U61" si="10">K14</f>
        <v>1</v>
      </c>
      <c r="V14" s="24">
        <f>MIN(U14*1.1,100%)</f>
        <v>1</v>
      </c>
      <c r="W14" s="25">
        <f t="shared" ref="W14:W61" si="11">X14*0.9</f>
        <v>0.9</v>
      </c>
      <c r="X14" s="23">
        <f t="shared" ref="X14:X61" si="12">L14</f>
        <v>1</v>
      </c>
      <c r="Y14" s="24">
        <f>MIN(X14*1.1,100%)</f>
        <v>1</v>
      </c>
      <c r="Z14" s="22">
        <f t="shared" ref="Z14:Z61" si="13">AA14*0.9</f>
        <v>0.9</v>
      </c>
      <c r="AA14" s="23">
        <f t="shared" ref="AA14:AA61" si="14">M14</f>
        <v>1</v>
      </c>
      <c r="AB14" s="24">
        <f>MIN(AA14*1.1,100%)</f>
        <v>1</v>
      </c>
      <c r="AC14" s="16" t="s">
        <v>27</v>
      </c>
      <c r="AD14" s="16" t="s">
        <v>28</v>
      </c>
    </row>
    <row r="15" spans="1:31" ht="16.5" thickTop="1" thickBot="1" x14ac:dyDescent="0.3">
      <c r="A15" s="84">
        <v>10100</v>
      </c>
      <c r="B15" s="84">
        <v>1.0102</v>
      </c>
      <c r="C15" s="84" t="s">
        <v>190</v>
      </c>
      <c r="D15" s="85" t="s">
        <v>189</v>
      </c>
      <c r="E15" s="110">
        <v>1</v>
      </c>
      <c r="F15" s="110">
        <v>0.85714285714285698</v>
      </c>
      <c r="G15" s="110">
        <v>1</v>
      </c>
      <c r="H15" s="20">
        <f t="shared" ref="H15:M30" si="15">MIN(AVERAGE(E15:G15)*1.03,100%)</f>
        <v>0.9809523809523808</v>
      </c>
      <c r="I15" s="20">
        <f t="shared" si="4"/>
        <v>0.97441269841269829</v>
      </c>
      <c r="J15" s="20">
        <f t="shared" si="4"/>
        <v>1</v>
      </c>
      <c r="K15" s="20">
        <f t="shared" si="4"/>
        <v>1</v>
      </c>
      <c r="L15" s="20">
        <f t="shared" si="4"/>
        <v>1</v>
      </c>
      <c r="M15" s="20">
        <f t="shared" si="4"/>
        <v>1</v>
      </c>
      <c r="N15" s="22">
        <f t="shared" si="5"/>
        <v>0.87697142857142851</v>
      </c>
      <c r="O15" s="23">
        <f t="shared" si="6"/>
        <v>0.97441269841269829</v>
      </c>
      <c r="P15" s="24">
        <f t="shared" ref="P15:P61" si="16">MIN(O15*1.1,100%)</f>
        <v>1</v>
      </c>
      <c r="Q15" s="25">
        <f t="shared" si="7"/>
        <v>0.9</v>
      </c>
      <c r="R15" s="23">
        <f t="shared" si="8"/>
        <v>1</v>
      </c>
      <c r="S15" s="24">
        <f t="shared" ref="S15:S61" si="17">MIN(R15*1.1,100%)</f>
        <v>1</v>
      </c>
      <c r="T15" s="25">
        <f t="shared" si="9"/>
        <v>0.9</v>
      </c>
      <c r="U15" s="23">
        <f t="shared" si="10"/>
        <v>1</v>
      </c>
      <c r="V15" s="24">
        <f t="shared" ref="V15:V61" si="18">MIN(U15*1.1,100%)</f>
        <v>1</v>
      </c>
      <c r="W15" s="25">
        <f t="shared" si="11"/>
        <v>0.9</v>
      </c>
      <c r="X15" s="23">
        <f t="shared" si="12"/>
        <v>1</v>
      </c>
      <c r="Y15" s="24">
        <f t="shared" ref="Y15:Y61" si="19">MIN(X15*1.1,100%)</f>
        <v>1</v>
      </c>
      <c r="Z15" s="22">
        <f t="shared" si="13"/>
        <v>0.9</v>
      </c>
      <c r="AA15" s="23">
        <f t="shared" si="14"/>
        <v>1</v>
      </c>
      <c r="AB15" s="24">
        <f t="shared" ref="AB15:AB61" si="20">MIN(AA15*1.1,100%)</f>
        <v>1</v>
      </c>
      <c r="AC15" s="16" t="s">
        <v>27</v>
      </c>
      <c r="AD15" s="16" t="s">
        <v>28</v>
      </c>
    </row>
    <row r="16" spans="1:31" ht="16.5" thickTop="1" thickBot="1" x14ac:dyDescent="0.3">
      <c r="A16" s="84">
        <v>10300</v>
      </c>
      <c r="B16" s="84">
        <v>1.0102</v>
      </c>
      <c r="C16" s="84" t="s">
        <v>193</v>
      </c>
      <c r="D16" s="85" t="s">
        <v>192</v>
      </c>
      <c r="E16" s="110">
        <v>1</v>
      </c>
      <c r="F16" s="110">
        <v>0.875</v>
      </c>
      <c r="G16" s="110">
        <v>1</v>
      </c>
      <c r="H16" s="20">
        <f t="shared" si="15"/>
        <v>0.98708333333333342</v>
      </c>
      <c r="I16" s="20">
        <f t="shared" si="4"/>
        <v>0.98264861111111113</v>
      </c>
      <c r="J16" s="20">
        <f t="shared" si="4"/>
        <v>1</v>
      </c>
      <c r="K16" s="20">
        <f t="shared" si="4"/>
        <v>1</v>
      </c>
      <c r="L16" s="20">
        <f t="shared" si="4"/>
        <v>1</v>
      </c>
      <c r="M16" s="20">
        <f t="shared" si="4"/>
        <v>1</v>
      </c>
      <c r="N16" s="22">
        <f t="shared" si="5"/>
        <v>0.88438375000000002</v>
      </c>
      <c r="O16" s="23">
        <f t="shared" si="6"/>
        <v>0.98264861111111113</v>
      </c>
      <c r="P16" s="24">
        <f t="shared" si="16"/>
        <v>1</v>
      </c>
      <c r="Q16" s="25">
        <f t="shared" si="7"/>
        <v>0.9</v>
      </c>
      <c r="R16" s="23">
        <f t="shared" si="8"/>
        <v>1</v>
      </c>
      <c r="S16" s="24">
        <f t="shared" si="17"/>
        <v>1</v>
      </c>
      <c r="T16" s="25">
        <f t="shared" si="9"/>
        <v>0.9</v>
      </c>
      <c r="U16" s="23">
        <f t="shared" si="10"/>
        <v>1</v>
      </c>
      <c r="V16" s="24">
        <f t="shared" si="18"/>
        <v>1</v>
      </c>
      <c r="W16" s="25">
        <f t="shared" si="11"/>
        <v>0.9</v>
      </c>
      <c r="X16" s="23">
        <f t="shared" si="12"/>
        <v>1</v>
      </c>
      <c r="Y16" s="24">
        <f t="shared" si="19"/>
        <v>1</v>
      </c>
      <c r="Z16" s="22">
        <f t="shared" si="13"/>
        <v>0.9</v>
      </c>
      <c r="AA16" s="23">
        <f t="shared" si="14"/>
        <v>1</v>
      </c>
      <c r="AB16" s="24">
        <f t="shared" si="20"/>
        <v>1</v>
      </c>
      <c r="AC16" s="16" t="s">
        <v>27</v>
      </c>
      <c r="AD16" s="16" t="s">
        <v>28</v>
      </c>
    </row>
    <row r="17" spans="1:30" ht="16.5" thickTop="1" thickBot="1" x14ac:dyDescent="0.3">
      <c r="A17" s="84">
        <v>11200</v>
      </c>
      <c r="B17" s="84">
        <v>1.0102</v>
      </c>
      <c r="C17" s="84" t="s">
        <v>234</v>
      </c>
      <c r="D17" s="85" t="s">
        <v>233</v>
      </c>
      <c r="E17" s="110">
        <v>1</v>
      </c>
      <c r="F17" s="110">
        <v>1</v>
      </c>
      <c r="G17" s="110">
        <v>1</v>
      </c>
      <c r="H17" s="20">
        <f t="shared" si="15"/>
        <v>1</v>
      </c>
      <c r="I17" s="20">
        <f t="shared" si="4"/>
        <v>1</v>
      </c>
      <c r="J17" s="20">
        <f t="shared" si="4"/>
        <v>1</v>
      </c>
      <c r="K17" s="20">
        <f t="shared" si="4"/>
        <v>1</v>
      </c>
      <c r="L17" s="20">
        <f t="shared" si="4"/>
        <v>1</v>
      </c>
      <c r="M17" s="20">
        <f t="shared" si="4"/>
        <v>1</v>
      </c>
      <c r="N17" s="22">
        <f t="shared" si="5"/>
        <v>0.9</v>
      </c>
      <c r="O17" s="23">
        <f t="shared" si="6"/>
        <v>1</v>
      </c>
      <c r="P17" s="24">
        <f t="shared" si="16"/>
        <v>1</v>
      </c>
      <c r="Q17" s="25">
        <f t="shared" si="7"/>
        <v>0.9</v>
      </c>
      <c r="R17" s="23">
        <f t="shared" si="8"/>
        <v>1</v>
      </c>
      <c r="S17" s="24">
        <f t="shared" si="17"/>
        <v>1</v>
      </c>
      <c r="T17" s="25">
        <f t="shared" si="9"/>
        <v>0.9</v>
      </c>
      <c r="U17" s="23">
        <f t="shared" si="10"/>
        <v>1</v>
      </c>
      <c r="V17" s="24">
        <f t="shared" si="18"/>
        <v>1</v>
      </c>
      <c r="W17" s="25">
        <f t="shared" si="11"/>
        <v>0.9</v>
      </c>
      <c r="X17" s="23">
        <f t="shared" si="12"/>
        <v>1</v>
      </c>
      <c r="Y17" s="24">
        <f t="shared" si="19"/>
        <v>1</v>
      </c>
      <c r="Z17" s="22">
        <f t="shared" si="13"/>
        <v>0.9</v>
      </c>
      <c r="AA17" s="23">
        <f t="shared" si="14"/>
        <v>1</v>
      </c>
      <c r="AB17" s="24">
        <f t="shared" si="20"/>
        <v>1</v>
      </c>
      <c r="AC17" s="16" t="s">
        <v>27</v>
      </c>
      <c r="AD17" s="16" t="s">
        <v>28</v>
      </c>
    </row>
    <row r="18" spans="1:30" ht="16.5" thickTop="1" thickBot="1" x14ac:dyDescent="0.3">
      <c r="A18" s="84">
        <v>11200</v>
      </c>
      <c r="B18" s="84">
        <v>1.0102</v>
      </c>
      <c r="C18" s="84" t="s">
        <v>199</v>
      </c>
      <c r="D18" s="85" t="s">
        <v>198</v>
      </c>
      <c r="E18" s="110">
        <v>1</v>
      </c>
      <c r="F18" s="110">
        <v>1</v>
      </c>
      <c r="G18" s="110">
        <v>1</v>
      </c>
      <c r="H18" s="20">
        <f t="shared" si="15"/>
        <v>1</v>
      </c>
      <c r="I18" s="20">
        <f t="shared" si="4"/>
        <v>1</v>
      </c>
      <c r="J18" s="20">
        <f t="shared" si="4"/>
        <v>1</v>
      </c>
      <c r="K18" s="20">
        <f t="shared" si="4"/>
        <v>1</v>
      </c>
      <c r="L18" s="20">
        <f t="shared" si="4"/>
        <v>1</v>
      </c>
      <c r="M18" s="20">
        <f t="shared" si="4"/>
        <v>1</v>
      </c>
      <c r="N18" s="22">
        <f t="shared" si="5"/>
        <v>0.9</v>
      </c>
      <c r="O18" s="23">
        <f t="shared" si="6"/>
        <v>1</v>
      </c>
      <c r="P18" s="24">
        <f t="shared" si="16"/>
        <v>1</v>
      </c>
      <c r="Q18" s="25">
        <f t="shared" si="7"/>
        <v>0.9</v>
      </c>
      <c r="R18" s="23">
        <f t="shared" si="8"/>
        <v>1</v>
      </c>
      <c r="S18" s="24">
        <f t="shared" si="17"/>
        <v>1</v>
      </c>
      <c r="T18" s="25">
        <f t="shared" si="9"/>
        <v>0.9</v>
      </c>
      <c r="U18" s="23">
        <f t="shared" si="10"/>
        <v>1</v>
      </c>
      <c r="V18" s="24">
        <f t="shared" si="18"/>
        <v>1</v>
      </c>
      <c r="W18" s="25">
        <f t="shared" si="11"/>
        <v>0.9</v>
      </c>
      <c r="X18" s="23">
        <f t="shared" si="12"/>
        <v>1</v>
      </c>
      <c r="Y18" s="24">
        <f t="shared" si="19"/>
        <v>1</v>
      </c>
      <c r="Z18" s="22">
        <f t="shared" si="13"/>
        <v>0.9</v>
      </c>
      <c r="AA18" s="23">
        <f t="shared" si="14"/>
        <v>1</v>
      </c>
      <c r="AB18" s="24">
        <f t="shared" si="20"/>
        <v>1</v>
      </c>
      <c r="AC18" s="16" t="s">
        <v>27</v>
      </c>
      <c r="AD18" s="16" t="s">
        <v>28</v>
      </c>
    </row>
    <row r="19" spans="1:30" ht="16.5" thickTop="1" thickBot="1" x14ac:dyDescent="0.3">
      <c r="A19" s="84">
        <v>11300</v>
      </c>
      <c r="B19" s="84">
        <v>1.0102</v>
      </c>
      <c r="C19" s="84" t="s">
        <v>201</v>
      </c>
      <c r="D19" s="85" t="s">
        <v>104</v>
      </c>
      <c r="E19" s="110">
        <v>1</v>
      </c>
      <c r="F19" s="110">
        <v>1</v>
      </c>
      <c r="G19" s="110">
        <v>1</v>
      </c>
      <c r="H19" s="20">
        <f t="shared" si="15"/>
        <v>1</v>
      </c>
      <c r="I19" s="20">
        <f t="shared" si="4"/>
        <v>1</v>
      </c>
      <c r="J19" s="20">
        <f t="shared" si="4"/>
        <v>1</v>
      </c>
      <c r="K19" s="20">
        <f t="shared" si="4"/>
        <v>1</v>
      </c>
      <c r="L19" s="20">
        <f t="shared" si="4"/>
        <v>1</v>
      </c>
      <c r="M19" s="20">
        <f t="shared" si="4"/>
        <v>1</v>
      </c>
      <c r="N19" s="22">
        <f t="shared" si="5"/>
        <v>0.9</v>
      </c>
      <c r="O19" s="23">
        <f t="shared" si="6"/>
        <v>1</v>
      </c>
      <c r="P19" s="24">
        <f t="shared" si="16"/>
        <v>1</v>
      </c>
      <c r="Q19" s="25">
        <f t="shared" si="7"/>
        <v>0.9</v>
      </c>
      <c r="R19" s="23">
        <f t="shared" si="8"/>
        <v>1</v>
      </c>
      <c r="S19" s="24">
        <f t="shared" si="17"/>
        <v>1</v>
      </c>
      <c r="T19" s="25">
        <f t="shared" si="9"/>
        <v>0.9</v>
      </c>
      <c r="U19" s="23">
        <f t="shared" si="10"/>
        <v>1</v>
      </c>
      <c r="V19" s="24">
        <f t="shared" si="18"/>
        <v>1</v>
      </c>
      <c r="W19" s="25">
        <f t="shared" si="11"/>
        <v>0.9</v>
      </c>
      <c r="X19" s="23">
        <f t="shared" si="12"/>
        <v>1</v>
      </c>
      <c r="Y19" s="24">
        <f t="shared" si="19"/>
        <v>1</v>
      </c>
      <c r="Z19" s="22">
        <f t="shared" si="13"/>
        <v>0.9</v>
      </c>
      <c r="AA19" s="23">
        <f t="shared" si="14"/>
        <v>1</v>
      </c>
      <c r="AB19" s="24">
        <f t="shared" si="20"/>
        <v>1</v>
      </c>
      <c r="AC19" s="16" t="s">
        <v>27</v>
      </c>
      <c r="AD19" s="16" t="s">
        <v>28</v>
      </c>
    </row>
    <row r="20" spans="1:30" ht="16.5" thickTop="1" thickBot="1" x14ac:dyDescent="0.3">
      <c r="A20" s="84">
        <v>19900</v>
      </c>
      <c r="B20" s="84">
        <v>1.9999</v>
      </c>
      <c r="C20" s="84" t="s">
        <v>223</v>
      </c>
      <c r="D20" s="85" t="s">
        <v>222</v>
      </c>
      <c r="E20" s="110" t="e">
        <v>#N/A</v>
      </c>
      <c r="F20" s="110" t="e">
        <v>#N/A</v>
      </c>
      <c r="G20" s="110" t="e">
        <v>#N/A</v>
      </c>
      <c r="H20" s="20" t="e">
        <f t="shared" si="15"/>
        <v>#N/A</v>
      </c>
      <c r="I20" s="20" t="e">
        <f t="shared" si="4"/>
        <v>#N/A</v>
      </c>
      <c r="J20" s="20" t="e">
        <f t="shared" si="4"/>
        <v>#N/A</v>
      </c>
      <c r="K20" s="20" t="e">
        <f t="shared" si="4"/>
        <v>#N/A</v>
      </c>
      <c r="L20" s="20" t="e">
        <f t="shared" si="4"/>
        <v>#N/A</v>
      </c>
      <c r="M20" s="20" t="e">
        <f t="shared" si="4"/>
        <v>#N/A</v>
      </c>
      <c r="N20" s="22" t="e">
        <f t="shared" si="5"/>
        <v>#N/A</v>
      </c>
      <c r="O20" s="23" t="e">
        <f t="shared" si="6"/>
        <v>#N/A</v>
      </c>
      <c r="P20" s="24" t="e">
        <f t="shared" si="16"/>
        <v>#N/A</v>
      </c>
      <c r="Q20" s="25" t="e">
        <f t="shared" si="7"/>
        <v>#N/A</v>
      </c>
      <c r="R20" s="23" t="e">
        <f t="shared" si="8"/>
        <v>#N/A</v>
      </c>
      <c r="S20" s="24" t="e">
        <f t="shared" si="17"/>
        <v>#N/A</v>
      </c>
      <c r="T20" s="25" t="e">
        <f t="shared" si="9"/>
        <v>#N/A</v>
      </c>
      <c r="U20" s="23" t="e">
        <f t="shared" si="10"/>
        <v>#N/A</v>
      </c>
      <c r="V20" s="24" t="e">
        <f t="shared" si="18"/>
        <v>#N/A</v>
      </c>
      <c r="W20" s="25" t="e">
        <f t="shared" si="11"/>
        <v>#N/A</v>
      </c>
      <c r="X20" s="23" t="e">
        <f t="shared" si="12"/>
        <v>#N/A</v>
      </c>
      <c r="Y20" s="24" t="e">
        <f t="shared" si="19"/>
        <v>#N/A</v>
      </c>
      <c r="Z20" s="22" t="e">
        <f t="shared" si="13"/>
        <v>#N/A</v>
      </c>
      <c r="AA20" s="23" t="e">
        <f t="shared" si="14"/>
        <v>#N/A</v>
      </c>
      <c r="AB20" s="24" t="e">
        <f t="shared" si="20"/>
        <v>#N/A</v>
      </c>
      <c r="AC20" s="16" t="s">
        <v>27</v>
      </c>
      <c r="AD20" s="16" t="s">
        <v>28</v>
      </c>
    </row>
    <row r="21" spans="1:30" ht="16.5" thickTop="1" thickBot="1" x14ac:dyDescent="0.3">
      <c r="A21" s="84">
        <v>19900</v>
      </c>
      <c r="B21" s="84">
        <v>1.9999</v>
      </c>
      <c r="C21" s="84" t="s">
        <v>157</v>
      </c>
      <c r="D21" s="85" t="s">
        <v>156</v>
      </c>
      <c r="E21" s="110" t="e">
        <v>#N/A</v>
      </c>
      <c r="F21" s="110" t="e">
        <v>#N/A</v>
      </c>
      <c r="G21" s="110" t="e">
        <v>#N/A</v>
      </c>
      <c r="H21" s="20" t="e">
        <f t="shared" si="15"/>
        <v>#N/A</v>
      </c>
      <c r="I21" s="20" t="e">
        <f t="shared" si="4"/>
        <v>#N/A</v>
      </c>
      <c r="J21" s="20" t="e">
        <f t="shared" si="4"/>
        <v>#N/A</v>
      </c>
      <c r="K21" s="20" t="e">
        <f t="shared" si="4"/>
        <v>#N/A</v>
      </c>
      <c r="L21" s="20" t="e">
        <f t="shared" si="4"/>
        <v>#N/A</v>
      </c>
      <c r="M21" s="20" t="e">
        <f t="shared" si="4"/>
        <v>#N/A</v>
      </c>
      <c r="N21" s="22" t="e">
        <f t="shared" si="5"/>
        <v>#N/A</v>
      </c>
      <c r="O21" s="23" t="e">
        <f t="shared" si="6"/>
        <v>#N/A</v>
      </c>
      <c r="P21" s="24" t="e">
        <f t="shared" si="16"/>
        <v>#N/A</v>
      </c>
      <c r="Q21" s="25" t="e">
        <f t="shared" si="7"/>
        <v>#N/A</v>
      </c>
      <c r="R21" s="23" t="e">
        <f t="shared" si="8"/>
        <v>#N/A</v>
      </c>
      <c r="S21" s="24" t="e">
        <f t="shared" si="17"/>
        <v>#N/A</v>
      </c>
      <c r="T21" s="25" t="e">
        <f t="shared" si="9"/>
        <v>#N/A</v>
      </c>
      <c r="U21" s="23" t="e">
        <f t="shared" si="10"/>
        <v>#N/A</v>
      </c>
      <c r="V21" s="24" t="e">
        <f t="shared" si="18"/>
        <v>#N/A</v>
      </c>
      <c r="W21" s="25" t="e">
        <f t="shared" si="11"/>
        <v>#N/A</v>
      </c>
      <c r="X21" s="23" t="e">
        <f t="shared" si="12"/>
        <v>#N/A</v>
      </c>
      <c r="Y21" s="24" t="e">
        <f t="shared" si="19"/>
        <v>#N/A</v>
      </c>
      <c r="Z21" s="22" t="e">
        <f t="shared" si="13"/>
        <v>#N/A</v>
      </c>
      <c r="AA21" s="23" t="e">
        <f t="shared" si="14"/>
        <v>#N/A</v>
      </c>
      <c r="AB21" s="24" t="e">
        <f t="shared" si="20"/>
        <v>#N/A</v>
      </c>
      <c r="AC21" s="16" t="s">
        <v>27</v>
      </c>
      <c r="AD21" s="16" t="s">
        <v>28</v>
      </c>
    </row>
    <row r="22" spans="1:30" ht="16.5" thickTop="1" thickBot="1" x14ac:dyDescent="0.3">
      <c r="A22" s="84">
        <v>50200</v>
      </c>
      <c r="B22" s="84">
        <v>52.030200000000001</v>
      </c>
      <c r="C22" s="84" t="s">
        <v>181</v>
      </c>
      <c r="D22" s="85" t="s">
        <v>109</v>
      </c>
      <c r="E22" s="110">
        <v>1</v>
      </c>
      <c r="F22" s="110">
        <v>0.66666666666666696</v>
      </c>
      <c r="G22" s="110">
        <v>0.875</v>
      </c>
      <c r="H22" s="20">
        <f t="shared" si="15"/>
        <v>0.87263888888888896</v>
      </c>
      <c r="I22" s="20">
        <f t="shared" si="4"/>
        <v>0.82891157407407423</v>
      </c>
      <c r="J22" s="20">
        <f t="shared" si="4"/>
        <v>0.88461565895061745</v>
      </c>
      <c r="K22" s="20">
        <f t="shared" si="4"/>
        <v>0.88791703519032927</v>
      </c>
      <c r="L22" s="20">
        <f t="shared" si="4"/>
        <v>0.89316253208715712</v>
      </c>
      <c r="M22" s="20">
        <f t="shared" si="4"/>
        <v>0.91522202767164895</v>
      </c>
      <c r="N22" s="22">
        <f t="shared" si="5"/>
        <v>0.74602041666666685</v>
      </c>
      <c r="O22" s="23">
        <f t="shared" si="6"/>
        <v>0.82891157407407423</v>
      </c>
      <c r="P22" s="24">
        <f t="shared" si="16"/>
        <v>0.91180273148148172</v>
      </c>
      <c r="Q22" s="25">
        <f t="shared" si="7"/>
        <v>0.79615409305555573</v>
      </c>
      <c r="R22" s="23">
        <f t="shared" si="8"/>
        <v>0.88461565895061745</v>
      </c>
      <c r="S22" s="24">
        <f t="shared" si="17"/>
        <v>0.97307722484567927</v>
      </c>
      <c r="T22" s="25">
        <f t="shared" si="9"/>
        <v>0.7991253316712964</v>
      </c>
      <c r="U22" s="23">
        <f t="shared" si="10"/>
        <v>0.88791703519032927</v>
      </c>
      <c r="V22" s="24">
        <f t="shared" si="18"/>
        <v>0.97670873870936226</v>
      </c>
      <c r="W22" s="25">
        <f t="shared" si="11"/>
        <v>0.8038462788784414</v>
      </c>
      <c r="X22" s="23">
        <f t="shared" si="12"/>
        <v>0.89316253208715712</v>
      </c>
      <c r="Y22" s="24">
        <f t="shared" si="19"/>
        <v>0.98247878529587296</v>
      </c>
      <c r="Z22" s="22">
        <f t="shared" si="13"/>
        <v>0.82369982490448412</v>
      </c>
      <c r="AA22" s="23">
        <f t="shared" si="14"/>
        <v>0.91522202767164895</v>
      </c>
      <c r="AB22" s="24">
        <f t="shared" si="20"/>
        <v>1</v>
      </c>
      <c r="AC22" s="16" t="s">
        <v>27</v>
      </c>
      <c r="AD22" s="16" t="s">
        <v>28</v>
      </c>
    </row>
    <row r="23" spans="1:30" ht="16.5" thickTop="1" thickBot="1" x14ac:dyDescent="0.3">
      <c r="A23" s="84">
        <v>50600</v>
      </c>
      <c r="B23" s="84">
        <v>52.020099999999999</v>
      </c>
      <c r="C23" s="84" t="s">
        <v>184</v>
      </c>
      <c r="D23" s="85" t="s">
        <v>183</v>
      </c>
      <c r="E23" s="110" t="e">
        <v>#N/A</v>
      </c>
      <c r="F23" s="110" t="e">
        <v>#N/A</v>
      </c>
      <c r="G23" s="110" t="e">
        <v>#N/A</v>
      </c>
      <c r="H23" s="20" t="e">
        <f t="shared" si="15"/>
        <v>#N/A</v>
      </c>
      <c r="I23" s="20" t="e">
        <f t="shared" si="4"/>
        <v>#N/A</v>
      </c>
      <c r="J23" s="20" t="e">
        <f t="shared" si="4"/>
        <v>#N/A</v>
      </c>
      <c r="K23" s="20" t="e">
        <f t="shared" si="4"/>
        <v>#N/A</v>
      </c>
      <c r="L23" s="20" t="e">
        <f t="shared" si="4"/>
        <v>#N/A</v>
      </c>
      <c r="M23" s="20" t="e">
        <f t="shared" si="4"/>
        <v>#N/A</v>
      </c>
      <c r="N23" s="22" t="e">
        <f t="shared" si="5"/>
        <v>#N/A</v>
      </c>
      <c r="O23" s="23" t="e">
        <f t="shared" si="6"/>
        <v>#N/A</v>
      </c>
      <c r="P23" s="24" t="e">
        <f t="shared" si="16"/>
        <v>#N/A</v>
      </c>
      <c r="Q23" s="25" t="e">
        <f t="shared" si="7"/>
        <v>#N/A</v>
      </c>
      <c r="R23" s="23" t="e">
        <f t="shared" si="8"/>
        <v>#N/A</v>
      </c>
      <c r="S23" s="24" t="e">
        <f t="shared" si="17"/>
        <v>#N/A</v>
      </c>
      <c r="T23" s="25" t="e">
        <f t="shared" si="9"/>
        <v>#N/A</v>
      </c>
      <c r="U23" s="23" t="e">
        <f t="shared" si="10"/>
        <v>#N/A</v>
      </c>
      <c r="V23" s="24" t="e">
        <f t="shared" si="18"/>
        <v>#N/A</v>
      </c>
      <c r="W23" s="25" t="e">
        <f t="shared" si="11"/>
        <v>#N/A</v>
      </c>
      <c r="X23" s="23" t="e">
        <f t="shared" si="12"/>
        <v>#N/A</v>
      </c>
      <c r="Y23" s="24" t="e">
        <f t="shared" si="19"/>
        <v>#N/A</v>
      </c>
      <c r="Z23" s="22" t="e">
        <f t="shared" si="13"/>
        <v>#N/A</v>
      </c>
      <c r="AA23" s="23" t="e">
        <f t="shared" si="14"/>
        <v>#N/A</v>
      </c>
      <c r="AB23" s="24" t="e">
        <f t="shared" si="20"/>
        <v>#N/A</v>
      </c>
      <c r="AC23" s="16" t="s">
        <v>27</v>
      </c>
      <c r="AD23" s="16" t="s">
        <v>28</v>
      </c>
    </row>
    <row r="24" spans="1:30" ht="16.5" thickTop="1" thickBot="1" x14ac:dyDescent="0.3">
      <c r="A24" s="84">
        <v>50630</v>
      </c>
      <c r="B24" s="84">
        <v>52.020400000000002</v>
      </c>
      <c r="C24" s="84" t="s">
        <v>162</v>
      </c>
      <c r="D24" s="85" t="s">
        <v>161</v>
      </c>
      <c r="E24" s="110" t="e">
        <v>#N/A</v>
      </c>
      <c r="F24" s="110" t="e">
        <v>#N/A</v>
      </c>
      <c r="G24" s="110" t="e">
        <v>#N/A</v>
      </c>
      <c r="H24" s="20" t="e">
        <f t="shared" si="15"/>
        <v>#N/A</v>
      </c>
      <c r="I24" s="20" t="e">
        <f t="shared" si="4"/>
        <v>#N/A</v>
      </c>
      <c r="J24" s="20" t="e">
        <f t="shared" si="4"/>
        <v>#N/A</v>
      </c>
      <c r="K24" s="20" t="e">
        <f t="shared" si="4"/>
        <v>#N/A</v>
      </c>
      <c r="L24" s="20" t="e">
        <f t="shared" si="4"/>
        <v>#N/A</v>
      </c>
      <c r="M24" s="20" t="e">
        <f t="shared" si="4"/>
        <v>#N/A</v>
      </c>
      <c r="N24" s="22" t="e">
        <f t="shared" si="5"/>
        <v>#N/A</v>
      </c>
      <c r="O24" s="23" t="e">
        <f t="shared" si="6"/>
        <v>#N/A</v>
      </c>
      <c r="P24" s="24" t="e">
        <f t="shared" si="16"/>
        <v>#N/A</v>
      </c>
      <c r="Q24" s="25" t="e">
        <f t="shared" si="7"/>
        <v>#N/A</v>
      </c>
      <c r="R24" s="23" t="e">
        <f t="shared" si="8"/>
        <v>#N/A</v>
      </c>
      <c r="S24" s="24" t="e">
        <f t="shared" si="17"/>
        <v>#N/A</v>
      </c>
      <c r="T24" s="25" t="e">
        <f t="shared" si="9"/>
        <v>#N/A</v>
      </c>
      <c r="U24" s="23" t="e">
        <f t="shared" si="10"/>
        <v>#N/A</v>
      </c>
      <c r="V24" s="24" t="e">
        <f t="shared" si="18"/>
        <v>#N/A</v>
      </c>
      <c r="W24" s="25" t="e">
        <f t="shared" si="11"/>
        <v>#N/A</v>
      </c>
      <c r="X24" s="23" t="e">
        <f t="shared" si="12"/>
        <v>#N/A</v>
      </c>
      <c r="Y24" s="24" t="e">
        <f t="shared" si="19"/>
        <v>#N/A</v>
      </c>
      <c r="Z24" s="22" t="e">
        <f t="shared" si="13"/>
        <v>#N/A</v>
      </c>
      <c r="AA24" s="23" t="e">
        <f t="shared" si="14"/>
        <v>#N/A</v>
      </c>
      <c r="AB24" s="24" t="e">
        <f t="shared" si="20"/>
        <v>#N/A</v>
      </c>
      <c r="AC24" s="16" t="s">
        <v>27</v>
      </c>
      <c r="AD24" s="16" t="s">
        <v>28</v>
      </c>
    </row>
    <row r="25" spans="1:30" ht="16.5" thickTop="1" thickBot="1" x14ac:dyDescent="0.3">
      <c r="A25" s="84">
        <v>51400</v>
      </c>
      <c r="B25" s="84">
        <v>52.020099999999999</v>
      </c>
      <c r="C25" s="84" t="s">
        <v>232</v>
      </c>
      <c r="D25" s="85" t="s">
        <v>179</v>
      </c>
      <c r="E25" s="110">
        <v>0.71428571428571397</v>
      </c>
      <c r="F25" s="110">
        <v>0.66666666666666696</v>
      </c>
      <c r="G25" s="110">
        <v>1</v>
      </c>
      <c r="H25" s="20">
        <f t="shared" si="15"/>
        <v>0.81746031746031744</v>
      </c>
      <c r="I25" s="20">
        <f t="shared" si="4"/>
        <v>0.85288359788359791</v>
      </c>
      <c r="J25" s="20">
        <f t="shared" si="4"/>
        <v>0.91681807760141099</v>
      </c>
      <c r="K25" s="20">
        <f t="shared" si="4"/>
        <v>0.88825895091122864</v>
      </c>
      <c r="L25" s="20">
        <f t="shared" si="4"/>
        <v>0.91256648172937482</v>
      </c>
      <c r="M25" s="20">
        <f t="shared" si="4"/>
        <v>0.93305760518309178</v>
      </c>
      <c r="N25" s="22">
        <f t="shared" si="5"/>
        <v>0.76759523809523811</v>
      </c>
      <c r="O25" s="23">
        <f t="shared" si="6"/>
        <v>0.85288359788359791</v>
      </c>
      <c r="P25" s="24">
        <f t="shared" si="16"/>
        <v>0.93817195767195782</v>
      </c>
      <c r="Q25" s="25">
        <f t="shared" si="7"/>
        <v>0.82513626984126986</v>
      </c>
      <c r="R25" s="23">
        <f t="shared" si="8"/>
        <v>0.91681807760141099</v>
      </c>
      <c r="S25" s="24">
        <f t="shared" si="17"/>
        <v>1</v>
      </c>
      <c r="T25" s="25">
        <f t="shared" si="9"/>
        <v>0.79943305582010582</v>
      </c>
      <c r="U25" s="23">
        <f t="shared" si="10"/>
        <v>0.88825895091122864</v>
      </c>
      <c r="V25" s="24">
        <f t="shared" si="18"/>
        <v>0.97708484600235157</v>
      </c>
      <c r="W25" s="25">
        <f t="shared" si="11"/>
        <v>0.82130983355643739</v>
      </c>
      <c r="X25" s="23">
        <f t="shared" si="12"/>
        <v>0.91256648172937482</v>
      </c>
      <c r="Y25" s="24">
        <f t="shared" si="19"/>
        <v>1</v>
      </c>
      <c r="Z25" s="22">
        <f t="shared" si="13"/>
        <v>0.83975184466478259</v>
      </c>
      <c r="AA25" s="23">
        <f t="shared" si="14"/>
        <v>0.93305760518309178</v>
      </c>
      <c r="AB25" s="24">
        <f t="shared" si="20"/>
        <v>1</v>
      </c>
      <c r="AC25" s="16" t="s">
        <v>27</v>
      </c>
      <c r="AD25" s="16" t="s">
        <v>28</v>
      </c>
    </row>
    <row r="26" spans="1:30" ht="16.5" thickTop="1" thickBot="1" x14ac:dyDescent="0.3">
      <c r="A26" s="84">
        <v>51400</v>
      </c>
      <c r="B26" s="84">
        <v>52.020099999999999</v>
      </c>
      <c r="C26" s="84" t="s">
        <v>187</v>
      </c>
      <c r="D26" s="85" t="s">
        <v>186</v>
      </c>
      <c r="E26" s="110">
        <v>0.71428571428571397</v>
      </c>
      <c r="F26" s="110">
        <v>0.66666666666666696</v>
      </c>
      <c r="G26" s="110">
        <v>1</v>
      </c>
      <c r="H26" s="20">
        <f t="shared" si="15"/>
        <v>0.81746031746031744</v>
      </c>
      <c r="I26" s="20">
        <f t="shared" si="4"/>
        <v>0.85288359788359791</v>
      </c>
      <c r="J26" s="20">
        <f t="shared" si="4"/>
        <v>0.91681807760141099</v>
      </c>
      <c r="K26" s="20">
        <f t="shared" si="4"/>
        <v>0.88825895091122864</v>
      </c>
      <c r="L26" s="20">
        <f t="shared" si="4"/>
        <v>0.91256648172937482</v>
      </c>
      <c r="M26" s="20">
        <f t="shared" si="4"/>
        <v>0.93305760518309178</v>
      </c>
      <c r="N26" s="22">
        <f t="shared" si="5"/>
        <v>0.76759523809523811</v>
      </c>
      <c r="O26" s="23">
        <f t="shared" si="6"/>
        <v>0.85288359788359791</v>
      </c>
      <c r="P26" s="24">
        <f t="shared" si="16"/>
        <v>0.93817195767195782</v>
      </c>
      <c r="Q26" s="25">
        <f t="shared" si="7"/>
        <v>0.82513626984126986</v>
      </c>
      <c r="R26" s="23">
        <f t="shared" si="8"/>
        <v>0.91681807760141099</v>
      </c>
      <c r="S26" s="24">
        <f t="shared" si="17"/>
        <v>1</v>
      </c>
      <c r="T26" s="25">
        <f t="shared" si="9"/>
        <v>0.79943305582010582</v>
      </c>
      <c r="U26" s="23">
        <f t="shared" si="10"/>
        <v>0.88825895091122864</v>
      </c>
      <c r="V26" s="24">
        <f t="shared" si="18"/>
        <v>0.97708484600235157</v>
      </c>
      <c r="W26" s="25">
        <f t="shared" si="11"/>
        <v>0.82130983355643739</v>
      </c>
      <c r="X26" s="23">
        <f t="shared" si="12"/>
        <v>0.91256648172937482</v>
      </c>
      <c r="Y26" s="24">
        <f t="shared" si="19"/>
        <v>1</v>
      </c>
      <c r="Z26" s="22">
        <f t="shared" si="13"/>
        <v>0.83975184466478259</v>
      </c>
      <c r="AA26" s="23">
        <f t="shared" si="14"/>
        <v>0.93305760518309178</v>
      </c>
      <c r="AB26" s="24">
        <f t="shared" si="20"/>
        <v>1</v>
      </c>
      <c r="AC26" s="16" t="s">
        <v>27</v>
      </c>
      <c r="AD26" s="16" t="s">
        <v>28</v>
      </c>
    </row>
    <row r="27" spans="1:30" ht="16.5" thickTop="1" thickBot="1" x14ac:dyDescent="0.3">
      <c r="A27" s="84">
        <v>51400</v>
      </c>
      <c r="B27" s="84">
        <v>52.040700000000001</v>
      </c>
      <c r="C27" s="84" t="s">
        <v>180</v>
      </c>
      <c r="D27" s="85" t="s">
        <v>179</v>
      </c>
      <c r="E27" s="110">
        <v>0.71428571428571397</v>
      </c>
      <c r="F27" s="110">
        <v>0.66666666666666696</v>
      </c>
      <c r="G27" s="110">
        <v>1</v>
      </c>
      <c r="H27" s="20">
        <f t="shared" si="15"/>
        <v>0.81746031746031744</v>
      </c>
      <c r="I27" s="20">
        <f t="shared" si="4"/>
        <v>0.85288359788359791</v>
      </c>
      <c r="J27" s="20">
        <f t="shared" si="4"/>
        <v>0.91681807760141099</v>
      </c>
      <c r="K27" s="20">
        <f t="shared" si="4"/>
        <v>0.88825895091122864</v>
      </c>
      <c r="L27" s="20">
        <f t="shared" si="4"/>
        <v>0.91256648172937482</v>
      </c>
      <c r="M27" s="20">
        <f t="shared" si="4"/>
        <v>0.93305760518309178</v>
      </c>
      <c r="N27" s="22">
        <f t="shared" si="5"/>
        <v>0.76759523809523811</v>
      </c>
      <c r="O27" s="23">
        <f t="shared" si="6"/>
        <v>0.85288359788359791</v>
      </c>
      <c r="P27" s="24">
        <f t="shared" si="16"/>
        <v>0.93817195767195782</v>
      </c>
      <c r="Q27" s="25">
        <f t="shared" si="7"/>
        <v>0.82513626984126986</v>
      </c>
      <c r="R27" s="23">
        <f t="shared" si="8"/>
        <v>0.91681807760141099</v>
      </c>
      <c r="S27" s="24">
        <f t="shared" si="17"/>
        <v>1</v>
      </c>
      <c r="T27" s="25">
        <f t="shared" si="9"/>
        <v>0.79943305582010582</v>
      </c>
      <c r="U27" s="23">
        <f t="shared" si="10"/>
        <v>0.88825895091122864</v>
      </c>
      <c r="V27" s="24">
        <f t="shared" si="18"/>
        <v>0.97708484600235157</v>
      </c>
      <c r="W27" s="25">
        <f t="shared" si="11"/>
        <v>0.82130983355643739</v>
      </c>
      <c r="X27" s="23">
        <f t="shared" si="12"/>
        <v>0.91256648172937482</v>
      </c>
      <c r="Y27" s="24">
        <f t="shared" si="19"/>
        <v>1</v>
      </c>
      <c r="Z27" s="22">
        <f t="shared" si="13"/>
        <v>0.83975184466478259</v>
      </c>
      <c r="AA27" s="23">
        <f t="shared" si="14"/>
        <v>0.93305760518309178</v>
      </c>
      <c r="AB27" s="24">
        <f t="shared" si="20"/>
        <v>1</v>
      </c>
      <c r="AC27" s="16" t="s">
        <v>27</v>
      </c>
      <c r="AD27" s="16" t="s">
        <v>28</v>
      </c>
    </row>
    <row r="28" spans="1:30" ht="16.5" thickTop="1" thickBot="1" x14ac:dyDescent="0.3">
      <c r="A28" s="84">
        <v>51400</v>
      </c>
      <c r="B28" s="84">
        <v>52.040100000000002</v>
      </c>
      <c r="C28" s="84" t="s">
        <v>140</v>
      </c>
      <c r="D28" s="85" t="s">
        <v>139</v>
      </c>
      <c r="E28" s="110">
        <v>0.71428571428571397</v>
      </c>
      <c r="F28" s="110">
        <v>0.66666666666666696</v>
      </c>
      <c r="G28" s="110">
        <v>1</v>
      </c>
      <c r="H28" s="20">
        <f t="shared" si="15"/>
        <v>0.81746031746031744</v>
      </c>
      <c r="I28" s="20">
        <f t="shared" si="4"/>
        <v>0.85288359788359791</v>
      </c>
      <c r="J28" s="20">
        <f t="shared" si="4"/>
        <v>0.91681807760141099</v>
      </c>
      <c r="K28" s="20">
        <f t="shared" si="4"/>
        <v>0.88825895091122864</v>
      </c>
      <c r="L28" s="20">
        <f t="shared" si="4"/>
        <v>0.91256648172937482</v>
      </c>
      <c r="M28" s="20">
        <f t="shared" si="4"/>
        <v>0.93305760518309178</v>
      </c>
      <c r="N28" s="22">
        <f t="shared" si="5"/>
        <v>0.76759523809523811</v>
      </c>
      <c r="O28" s="23">
        <f t="shared" si="6"/>
        <v>0.85288359788359791</v>
      </c>
      <c r="P28" s="24">
        <f t="shared" si="16"/>
        <v>0.93817195767195782</v>
      </c>
      <c r="Q28" s="25">
        <f t="shared" si="7"/>
        <v>0.82513626984126986</v>
      </c>
      <c r="R28" s="23">
        <f t="shared" si="8"/>
        <v>0.91681807760141099</v>
      </c>
      <c r="S28" s="24">
        <f t="shared" si="17"/>
        <v>1</v>
      </c>
      <c r="T28" s="25">
        <f t="shared" si="9"/>
        <v>0.79943305582010582</v>
      </c>
      <c r="U28" s="23">
        <f t="shared" si="10"/>
        <v>0.88825895091122864</v>
      </c>
      <c r="V28" s="24">
        <f t="shared" si="18"/>
        <v>0.97708484600235157</v>
      </c>
      <c r="W28" s="25">
        <f t="shared" si="11"/>
        <v>0.82130983355643739</v>
      </c>
      <c r="X28" s="23">
        <f t="shared" si="12"/>
        <v>0.91256648172937482</v>
      </c>
      <c r="Y28" s="24">
        <f t="shared" si="19"/>
        <v>1</v>
      </c>
      <c r="Z28" s="22">
        <f t="shared" si="13"/>
        <v>0.83975184466478259</v>
      </c>
      <c r="AA28" s="23">
        <f t="shared" si="14"/>
        <v>0.93305760518309178</v>
      </c>
      <c r="AB28" s="24">
        <f t="shared" si="20"/>
        <v>1</v>
      </c>
      <c r="AC28" s="16" t="s">
        <v>27</v>
      </c>
      <c r="AD28" s="16" t="s">
        <v>28</v>
      </c>
    </row>
    <row r="29" spans="1:30" ht="16.5" thickTop="1" thickBot="1" x14ac:dyDescent="0.3">
      <c r="A29" s="84">
        <v>51400</v>
      </c>
      <c r="B29" s="84">
        <v>11.0601</v>
      </c>
      <c r="C29" s="84" t="s">
        <v>129</v>
      </c>
      <c r="D29" s="85" t="s">
        <v>128</v>
      </c>
      <c r="E29" s="110">
        <v>0.71428571428571397</v>
      </c>
      <c r="F29" s="110">
        <v>0.66666666666666696</v>
      </c>
      <c r="G29" s="110">
        <v>1</v>
      </c>
      <c r="H29" s="20">
        <f t="shared" si="15"/>
        <v>0.81746031746031744</v>
      </c>
      <c r="I29" s="20">
        <f t="shared" si="4"/>
        <v>0.85288359788359791</v>
      </c>
      <c r="J29" s="20">
        <f t="shared" si="4"/>
        <v>0.91681807760141099</v>
      </c>
      <c r="K29" s="20">
        <f t="shared" si="4"/>
        <v>0.88825895091122864</v>
      </c>
      <c r="L29" s="20">
        <f t="shared" si="4"/>
        <v>0.91256648172937482</v>
      </c>
      <c r="M29" s="20">
        <f t="shared" si="4"/>
        <v>0.93305760518309178</v>
      </c>
      <c r="N29" s="22">
        <f t="shared" si="5"/>
        <v>0.76759523809523811</v>
      </c>
      <c r="O29" s="23">
        <f t="shared" si="6"/>
        <v>0.85288359788359791</v>
      </c>
      <c r="P29" s="24">
        <f t="shared" si="16"/>
        <v>0.93817195767195782</v>
      </c>
      <c r="Q29" s="25">
        <f t="shared" si="7"/>
        <v>0.82513626984126986</v>
      </c>
      <c r="R29" s="23">
        <f t="shared" si="8"/>
        <v>0.91681807760141099</v>
      </c>
      <c r="S29" s="24">
        <f t="shared" si="17"/>
        <v>1</v>
      </c>
      <c r="T29" s="25">
        <f t="shared" si="9"/>
        <v>0.79943305582010582</v>
      </c>
      <c r="U29" s="23">
        <f t="shared" si="10"/>
        <v>0.88825895091122864</v>
      </c>
      <c r="V29" s="24">
        <f t="shared" si="18"/>
        <v>0.97708484600235157</v>
      </c>
      <c r="W29" s="25">
        <f t="shared" si="11"/>
        <v>0.82130983355643739</v>
      </c>
      <c r="X29" s="23">
        <f t="shared" si="12"/>
        <v>0.91256648172937482</v>
      </c>
      <c r="Y29" s="24">
        <f t="shared" si="19"/>
        <v>1</v>
      </c>
      <c r="Z29" s="22">
        <f t="shared" si="13"/>
        <v>0.83975184466478259</v>
      </c>
      <c r="AA29" s="23">
        <f t="shared" si="14"/>
        <v>0.93305760518309178</v>
      </c>
      <c r="AB29" s="24">
        <f t="shared" si="20"/>
        <v>1</v>
      </c>
      <c r="AC29" s="16" t="s">
        <v>27</v>
      </c>
      <c r="AD29" s="16" t="s">
        <v>28</v>
      </c>
    </row>
    <row r="30" spans="1:30" ht="16.5" thickTop="1" thickBot="1" x14ac:dyDescent="0.3">
      <c r="A30" s="84">
        <v>61410</v>
      </c>
      <c r="B30" s="84">
        <v>50.010199999999998</v>
      </c>
      <c r="C30" s="84" t="s">
        <v>241</v>
      </c>
      <c r="D30" s="85" t="s">
        <v>94</v>
      </c>
      <c r="E30" s="110">
        <v>1</v>
      </c>
      <c r="F30" s="110">
        <v>1</v>
      </c>
      <c r="G30" s="110">
        <v>0.8</v>
      </c>
      <c r="H30" s="20">
        <f t="shared" si="15"/>
        <v>0.96133333333333326</v>
      </c>
      <c r="I30" s="20">
        <f t="shared" si="15"/>
        <v>0.94805777777777789</v>
      </c>
      <c r="J30" s="20">
        <f t="shared" si="15"/>
        <v>0.93022428148148162</v>
      </c>
      <c r="K30" s="20">
        <f t="shared" si="15"/>
        <v>0.97493461812345694</v>
      </c>
      <c r="L30" s="20">
        <f t="shared" si="15"/>
        <v>0.97960439256806597</v>
      </c>
      <c r="M30" s="20">
        <f t="shared" si="15"/>
        <v>0.9904353969793982</v>
      </c>
      <c r="N30" s="22">
        <f t="shared" si="5"/>
        <v>0.85325200000000012</v>
      </c>
      <c r="O30" s="23">
        <f t="shared" si="6"/>
        <v>0.94805777777777789</v>
      </c>
      <c r="P30" s="24">
        <f t="shared" si="16"/>
        <v>1</v>
      </c>
      <c r="Q30" s="25">
        <f t="shared" si="7"/>
        <v>0.83720185333333352</v>
      </c>
      <c r="R30" s="23">
        <f t="shared" si="8"/>
        <v>0.93022428148148162</v>
      </c>
      <c r="S30" s="24">
        <f t="shared" si="17"/>
        <v>1</v>
      </c>
      <c r="T30" s="25">
        <f t="shared" si="9"/>
        <v>0.8774411563111113</v>
      </c>
      <c r="U30" s="23">
        <f t="shared" si="10"/>
        <v>0.97493461812345694</v>
      </c>
      <c r="V30" s="24">
        <f t="shared" si="18"/>
        <v>1</v>
      </c>
      <c r="W30" s="25">
        <f t="shared" si="11"/>
        <v>0.88164395331125944</v>
      </c>
      <c r="X30" s="23">
        <f t="shared" si="12"/>
        <v>0.97960439256806597</v>
      </c>
      <c r="Y30" s="24">
        <f t="shared" si="19"/>
        <v>1</v>
      </c>
      <c r="Z30" s="22">
        <f t="shared" si="13"/>
        <v>0.89139185728145842</v>
      </c>
      <c r="AA30" s="23">
        <f t="shared" si="14"/>
        <v>0.9904353969793982</v>
      </c>
      <c r="AB30" s="24">
        <f t="shared" si="20"/>
        <v>1</v>
      </c>
      <c r="AC30" s="16" t="s">
        <v>27</v>
      </c>
      <c r="AD30" s="16" t="s">
        <v>28</v>
      </c>
    </row>
    <row r="31" spans="1:30" ht="16.5" thickTop="1" thickBot="1" x14ac:dyDescent="0.3">
      <c r="A31" s="84">
        <v>61410</v>
      </c>
      <c r="B31" s="84">
        <v>50.010199999999998</v>
      </c>
      <c r="C31" s="84" t="s">
        <v>169</v>
      </c>
      <c r="D31" s="85" t="s">
        <v>94</v>
      </c>
      <c r="E31" s="110">
        <v>1</v>
      </c>
      <c r="F31" s="110">
        <v>1</v>
      </c>
      <c r="G31" s="110">
        <v>0.8</v>
      </c>
      <c r="H31" s="20">
        <f t="shared" ref="H31:M46" si="21">MIN(AVERAGE(E31:G31)*1.03,100%)</f>
        <v>0.96133333333333326</v>
      </c>
      <c r="I31" s="20">
        <f t="shared" si="21"/>
        <v>0.94805777777777789</v>
      </c>
      <c r="J31" s="20">
        <f t="shared" si="21"/>
        <v>0.93022428148148162</v>
      </c>
      <c r="K31" s="20">
        <f t="shared" si="21"/>
        <v>0.97493461812345694</v>
      </c>
      <c r="L31" s="20">
        <f t="shared" si="21"/>
        <v>0.97960439256806597</v>
      </c>
      <c r="M31" s="20">
        <f t="shared" si="21"/>
        <v>0.9904353969793982</v>
      </c>
      <c r="N31" s="22">
        <f t="shared" si="5"/>
        <v>0.85325200000000012</v>
      </c>
      <c r="O31" s="23">
        <f t="shared" si="6"/>
        <v>0.94805777777777789</v>
      </c>
      <c r="P31" s="24">
        <f t="shared" si="16"/>
        <v>1</v>
      </c>
      <c r="Q31" s="25">
        <f t="shared" si="7"/>
        <v>0.83720185333333352</v>
      </c>
      <c r="R31" s="23">
        <f t="shared" si="8"/>
        <v>0.93022428148148162</v>
      </c>
      <c r="S31" s="24">
        <f t="shared" si="17"/>
        <v>1</v>
      </c>
      <c r="T31" s="25">
        <f t="shared" si="9"/>
        <v>0.8774411563111113</v>
      </c>
      <c r="U31" s="23">
        <f t="shared" si="10"/>
        <v>0.97493461812345694</v>
      </c>
      <c r="V31" s="24">
        <f t="shared" si="18"/>
        <v>1</v>
      </c>
      <c r="W31" s="25">
        <f t="shared" si="11"/>
        <v>0.88164395331125944</v>
      </c>
      <c r="X31" s="23">
        <f t="shared" si="12"/>
        <v>0.97960439256806597</v>
      </c>
      <c r="Y31" s="24">
        <f t="shared" si="19"/>
        <v>1</v>
      </c>
      <c r="Z31" s="22">
        <f t="shared" si="13"/>
        <v>0.89139185728145842</v>
      </c>
      <c r="AA31" s="23">
        <f t="shared" si="14"/>
        <v>0.9904353969793982</v>
      </c>
      <c r="AB31" s="24">
        <f t="shared" si="20"/>
        <v>1</v>
      </c>
      <c r="AC31" s="16" t="s">
        <v>27</v>
      </c>
      <c r="AD31" s="16" t="s">
        <v>28</v>
      </c>
    </row>
    <row r="32" spans="1:30" ht="16.5" thickTop="1" thickBot="1" x14ac:dyDescent="0.3">
      <c r="A32" s="84">
        <v>61430</v>
      </c>
      <c r="B32" s="84">
        <v>11.0801</v>
      </c>
      <c r="C32" s="84" t="s">
        <v>227</v>
      </c>
      <c r="D32" s="85" t="s">
        <v>226</v>
      </c>
      <c r="E32" s="110" t="e">
        <v>#VALUE!</v>
      </c>
      <c r="F32" s="110" t="e">
        <v>#N/A</v>
      </c>
      <c r="G32" s="110" t="e">
        <v>#N/A</v>
      </c>
      <c r="H32" s="20" t="e">
        <f t="shared" si="21"/>
        <v>#VALUE!</v>
      </c>
      <c r="I32" s="20" t="e">
        <f t="shared" si="21"/>
        <v>#N/A</v>
      </c>
      <c r="J32" s="20" t="e">
        <f t="shared" si="21"/>
        <v>#N/A</v>
      </c>
      <c r="K32" s="20" t="e">
        <f t="shared" si="21"/>
        <v>#VALUE!</v>
      </c>
      <c r="L32" s="20" t="e">
        <f t="shared" si="21"/>
        <v>#N/A</v>
      </c>
      <c r="M32" s="20" t="e">
        <f t="shared" si="21"/>
        <v>#N/A</v>
      </c>
      <c r="N32" s="22" t="e">
        <f t="shared" si="5"/>
        <v>#N/A</v>
      </c>
      <c r="O32" s="23" t="e">
        <f t="shared" si="6"/>
        <v>#N/A</v>
      </c>
      <c r="P32" s="24" t="e">
        <f t="shared" si="16"/>
        <v>#N/A</v>
      </c>
      <c r="Q32" s="25" t="e">
        <f t="shared" si="7"/>
        <v>#N/A</v>
      </c>
      <c r="R32" s="23" t="e">
        <f t="shared" si="8"/>
        <v>#N/A</v>
      </c>
      <c r="S32" s="24" t="e">
        <f t="shared" si="17"/>
        <v>#N/A</v>
      </c>
      <c r="T32" s="25" t="e">
        <f t="shared" si="9"/>
        <v>#VALUE!</v>
      </c>
      <c r="U32" s="23" t="e">
        <f t="shared" si="10"/>
        <v>#VALUE!</v>
      </c>
      <c r="V32" s="24" t="e">
        <f t="shared" si="18"/>
        <v>#VALUE!</v>
      </c>
      <c r="W32" s="25" t="e">
        <f t="shared" si="11"/>
        <v>#N/A</v>
      </c>
      <c r="X32" s="23" t="e">
        <f t="shared" si="12"/>
        <v>#N/A</v>
      </c>
      <c r="Y32" s="24" t="e">
        <f t="shared" si="19"/>
        <v>#N/A</v>
      </c>
      <c r="Z32" s="22" t="e">
        <f t="shared" si="13"/>
        <v>#N/A</v>
      </c>
      <c r="AA32" s="23" t="e">
        <f t="shared" si="14"/>
        <v>#N/A</v>
      </c>
      <c r="AB32" s="24" t="e">
        <f t="shared" si="20"/>
        <v>#N/A</v>
      </c>
      <c r="AC32" s="16" t="s">
        <v>27</v>
      </c>
      <c r="AD32" s="16" t="s">
        <v>28</v>
      </c>
    </row>
    <row r="33" spans="1:30" ht="16.5" thickTop="1" thickBot="1" x14ac:dyDescent="0.3">
      <c r="A33" s="84">
        <v>61430</v>
      </c>
      <c r="B33" s="84">
        <v>11.0801</v>
      </c>
      <c r="C33" s="84" t="s">
        <v>159</v>
      </c>
      <c r="D33" s="85" t="s">
        <v>158</v>
      </c>
      <c r="E33" s="110" t="e">
        <v>#VALUE!</v>
      </c>
      <c r="F33" s="110" t="e">
        <v>#N/A</v>
      </c>
      <c r="G33" s="110" t="e">
        <v>#N/A</v>
      </c>
      <c r="H33" s="20" t="e">
        <f t="shared" si="21"/>
        <v>#VALUE!</v>
      </c>
      <c r="I33" s="20" t="e">
        <f t="shared" si="21"/>
        <v>#N/A</v>
      </c>
      <c r="J33" s="20" t="e">
        <f t="shared" si="21"/>
        <v>#N/A</v>
      </c>
      <c r="K33" s="20" t="e">
        <f t="shared" si="21"/>
        <v>#VALUE!</v>
      </c>
      <c r="L33" s="20" t="e">
        <f t="shared" si="21"/>
        <v>#N/A</v>
      </c>
      <c r="M33" s="20" t="e">
        <f t="shared" si="21"/>
        <v>#N/A</v>
      </c>
      <c r="N33" s="22" t="e">
        <f t="shared" si="5"/>
        <v>#N/A</v>
      </c>
      <c r="O33" s="23" t="e">
        <f t="shared" si="6"/>
        <v>#N/A</v>
      </c>
      <c r="P33" s="24" t="e">
        <f t="shared" si="16"/>
        <v>#N/A</v>
      </c>
      <c r="Q33" s="25" t="e">
        <f t="shared" si="7"/>
        <v>#N/A</v>
      </c>
      <c r="R33" s="23" t="e">
        <f t="shared" si="8"/>
        <v>#N/A</v>
      </c>
      <c r="S33" s="24" t="e">
        <f t="shared" si="17"/>
        <v>#N/A</v>
      </c>
      <c r="T33" s="25" t="e">
        <f t="shared" si="9"/>
        <v>#VALUE!</v>
      </c>
      <c r="U33" s="23" t="e">
        <f t="shared" si="10"/>
        <v>#VALUE!</v>
      </c>
      <c r="V33" s="24" t="e">
        <f t="shared" si="18"/>
        <v>#VALUE!</v>
      </c>
      <c r="W33" s="25" t="e">
        <f t="shared" si="11"/>
        <v>#N/A</v>
      </c>
      <c r="X33" s="23" t="e">
        <f t="shared" si="12"/>
        <v>#N/A</v>
      </c>
      <c r="Y33" s="24" t="e">
        <f t="shared" si="19"/>
        <v>#N/A</v>
      </c>
      <c r="Z33" s="22" t="e">
        <f t="shared" si="13"/>
        <v>#N/A</v>
      </c>
      <c r="AA33" s="23" t="e">
        <f t="shared" si="14"/>
        <v>#N/A</v>
      </c>
      <c r="AB33" s="24" t="e">
        <f t="shared" si="20"/>
        <v>#N/A</v>
      </c>
      <c r="AC33" s="16" t="s">
        <v>27</v>
      </c>
      <c r="AD33" s="16" t="s">
        <v>28</v>
      </c>
    </row>
    <row r="34" spans="1:30" ht="16.5" thickTop="1" thickBot="1" x14ac:dyDescent="0.3">
      <c r="A34" s="84">
        <v>61430</v>
      </c>
      <c r="B34" s="84">
        <v>11.0801</v>
      </c>
      <c r="C34" s="84" t="s">
        <v>145</v>
      </c>
      <c r="D34" s="85" t="s">
        <v>144</v>
      </c>
      <c r="E34" s="110" t="e">
        <v>#VALUE!</v>
      </c>
      <c r="F34" s="110" t="e">
        <v>#N/A</v>
      </c>
      <c r="G34" s="110" t="e">
        <v>#N/A</v>
      </c>
      <c r="H34" s="20" t="e">
        <f t="shared" si="21"/>
        <v>#VALUE!</v>
      </c>
      <c r="I34" s="20" t="e">
        <f t="shared" si="21"/>
        <v>#N/A</v>
      </c>
      <c r="J34" s="20" t="e">
        <f t="shared" si="21"/>
        <v>#N/A</v>
      </c>
      <c r="K34" s="20" t="e">
        <f t="shared" si="21"/>
        <v>#VALUE!</v>
      </c>
      <c r="L34" s="20" t="e">
        <f t="shared" si="21"/>
        <v>#N/A</v>
      </c>
      <c r="M34" s="20" t="e">
        <f t="shared" si="21"/>
        <v>#N/A</v>
      </c>
      <c r="N34" s="22" t="e">
        <f t="shared" si="5"/>
        <v>#N/A</v>
      </c>
      <c r="O34" s="23" t="e">
        <f t="shared" si="6"/>
        <v>#N/A</v>
      </c>
      <c r="P34" s="24" t="e">
        <f t="shared" si="16"/>
        <v>#N/A</v>
      </c>
      <c r="Q34" s="25" t="e">
        <f t="shared" si="7"/>
        <v>#N/A</v>
      </c>
      <c r="R34" s="23" t="e">
        <f t="shared" si="8"/>
        <v>#N/A</v>
      </c>
      <c r="S34" s="24" t="e">
        <f t="shared" si="17"/>
        <v>#N/A</v>
      </c>
      <c r="T34" s="25" t="e">
        <f t="shared" si="9"/>
        <v>#VALUE!</v>
      </c>
      <c r="U34" s="23" t="e">
        <f t="shared" si="10"/>
        <v>#VALUE!</v>
      </c>
      <c r="V34" s="24" t="e">
        <f t="shared" si="18"/>
        <v>#VALUE!</v>
      </c>
      <c r="W34" s="25" t="e">
        <f t="shared" si="11"/>
        <v>#N/A</v>
      </c>
      <c r="X34" s="23" t="e">
        <f t="shared" si="12"/>
        <v>#N/A</v>
      </c>
      <c r="Y34" s="24" t="e">
        <f t="shared" si="19"/>
        <v>#N/A</v>
      </c>
      <c r="Z34" s="22" t="e">
        <f t="shared" si="13"/>
        <v>#N/A</v>
      </c>
      <c r="AA34" s="23" t="e">
        <f t="shared" si="14"/>
        <v>#N/A</v>
      </c>
      <c r="AB34" s="24" t="e">
        <f t="shared" si="20"/>
        <v>#N/A</v>
      </c>
      <c r="AC34" s="16" t="s">
        <v>27</v>
      </c>
      <c r="AD34" s="16" t="s">
        <v>28</v>
      </c>
    </row>
    <row r="35" spans="1:30" ht="16.5" thickTop="1" thickBot="1" x14ac:dyDescent="0.3">
      <c r="A35" s="84">
        <v>70100</v>
      </c>
      <c r="B35" s="84">
        <v>11.9999</v>
      </c>
      <c r="C35" s="84" t="s">
        <v>148</v>
      </c>
      <c r="D35" s="85" t="s">
        <v>147</v>
      </c>
      <c r="E35" s="110">
        <v>0.6875</v>
      </c>
      <c r="F35" s="110">
        <v>0.7</v>
      </c>
      <c r="G35" s="110">
        <v>0.81818181818181801</v>
      </c>
      <c r="H35" s="20">
        <f t="shared" si="21"/>
        <v>0.75728409090909088</v>
      </c>
      <c r="I35" s="20">
        <f t="shared" si="21"/>
        <v>0.78124329545454541</v>
      </c>
      <c r="J35" s="20">
        <f t="shared" si="21"/>
        <v>0.8091368268939394</v>
      </c>
      <c r="K35" s="20">
        <f t="shared" si="21"/>
        <v>0.80603137988510121</v>
      </c>
      <c r="L35" s="20">
        <f t="shared" si="21"/>
        <v>0.82276794910019779</v>
      </c>
      <c r="M35" s="20">
        <f t="shared" si="21"/>
        <v>0.83702474685187189</v>
      </c>
      <c r="N35" s="22">
        <f t="shared" si="5"/>
        <v>0.70311896590909084</v>
      </c>
      <c r="O35" s="23">
        <f t="shared" si="6"/>
        <v>0.78124329545454541</v>
      </c>
      <c r="P35" s="24">
        <f t="shared" si="16"/>
        <v>0.85936762499999997</v>
      </c>
      <c r="Q35" s="25">
        <f t="shared" si="7"/>
        <v>0.72822314420454548</v>
      </c>
      <c r="R35" s="23">
        <f t="shared" si="8"/>
        <v>0.8091368268939394</v>
      </c>
      <c r="S35" s="24">
        <f t="shared" si="17"/>
        <v>0.89005050958333343</v>
      </c>
      <c r="T35" s="25">
        <f t="shared" si="9"/>
        <v>0.72542824189659105</v>
      </c>
      <c r="U35" s="23">
        <f t="shared" si="10"/>
        <v>0.80603137988510121</v>
      </c>
      <c r="V35" s="24">
        <f t="shared" si="18"/>
        <v>0.88663451787361136</v>
      </c>
      <c r="W35" s="25">
        <f t="shared" si="11"/>
        <v>0.74049115419017808</v>
      </c>
      <c r="X35" s="23">
        <f t="shared" si="12"/>
        <v>0.82276794910019779</v>
      </c>
      <c r="Y35" s="24">
        <f t="shared" si="19"/>
        <v>0.90504474401021762</v>
      </c>
      <c r="Z35" s="22">
        <f t="shared" si="13"/>
        <v>0.75332227216668468</v>
      </c>
      <c r="AA35" s="23">
        <f t="shared" si="14"/>
        <v>0.83702474685187189</v>
      </c>
      <c r="AB35" s="24">
        <f t="shared" si="20"/>
        <v>0.9207272215370591</v>
      </c>
      <c r="AC35" s="16" t="s">
        <v>27</v>
      </c>
      <c r="AD35" s="16" t="s">
        <v>28</v>
      </c>
    </row>
    <row r="36" spans="1:30" ht="16.5" thickTop="1" thickBot="1" x14ac:dyDescent="0.3">
      <c r="A36" s="84">
        <v>70710</v>
      </c>
      <c r="B36" s="84">
        <v>11.9999</v>
      </c>
      <c r="C36" s="84" t="s">
        <v>230</v>
      </c>
      <c r="D36" s="85" t="s">
        <v>121</v>
      </c>
      <c r="E36" s="110">
        <v>1</v>
      </c>
      <c r="F36" s="110">
        <v>0.33333333333333298</v>
      </c>
      <c r="G36" s="110">
        <v>0.57142857142857106</v>
      </c>
      <c r="H36" s="20">
        <f t="shared" si="21"/>
        <v>0.65396825396825387</v>
      </c>
      <c r="I36" s="20">
        <f t="shared" si="21"/>
        <v>0.53516402116402084</v>
      </c>
      <c r="J36" s="20">
        <f t="shared" si="21"/>
        <v>0.60445922398589036</v>
      </c>
      <c r="K36" s="20">
        <f t="shared" si="21"/>
        <v>0.61579974803056992</v>
      </c>
      <c r="L36" s="20">
        <f t="shared" si="21"/>
        <v>0.60269522765863182</v>
      </c>
      <c r="M36" s="20">
        <f t="shared" si="21"/>
        <v>0.62588094188844834</v>
      </c>
      <c r="N36" s="22">
        <f t="shared" si="5"/>
        <v>0.48164761904761877</v>
      </c>
      <c r="O36" s="23">
        <f t="shared" si="6"/>
        <v>0.53516402116402084</v>
      </c>
      <c r="P36" s="24">
        <f t="shared" si="16"/>
        <v>0.58868042328042303</v>
      </c>
      <c r="Q36" s="25">
        <f t="shared" si="7"/>
        <v>0.54401330158730132</v>
      </c>
      <c r="R36" s="23">
        <f t="shared" si="8"/>
        <v>0.60445922398589036</v>
      </c>
      <c r="S36" s="24">
        <f t="shared" si="17"/>
        <v>0.6649051463844794</v>
      </c>
      <c r="T36" s="25">
        <f t="shared" si="9"/>
        <v>0.55421977322751292</v>
      </c>
      <c r="U36" s="23">
        <f t="shared" si="10"/>
        <v>0.61579974803056992</v>
      </c>
      <c r="V36" s="24">
        <f t="shared" si="18"/>
        <v>0.67737972283362691</v>
      </c>
      <c r="W36" s="25">
        <f t="shared" si="11"/>
        <v>0.54242570489276865</v>
      </c>
      <c r="X36" s="23">
        <f t="shared" si="12"/>
        <v>0.60269522765863182</v>
      </c>
      <c r="Y36" s="24">
        <f t="shared" si="19"/>
        <v>0.6629647504244951</v>
      </c>
      <c r="Z36" s="22">
        <f t="shared" si="13"/>
        <v>0.56329284769960353</v>
      </c>
      <c r="AA36" s="23">
        <f t="shared" si="14"/>
        <v>0.62588094188844834</v>
      </c>
      <c r="AB36" s="24">
        <f t="shared" si="20"/>
        <v>0.68846903607729326</v>
      </c>
      <c r="AC36" s="16" t="s">
        <v>27</v>
      </c>
      <c r="AD36" s="16" t="s">
        <v>28</v>
      </c>
    </row>
    <row r="37" spans="1:30" ht="16.5" thickTop="1" thickBot="1" x14ac:dyDescent="0.3">
      <c r="A37" s="84">
        <v>70710</v>
      </c>
      <c r="B37" s="84">
        <v>11.0101</v>
      </c>
      <c r="C37" s="84" t="s">
        <v>174</v>
      </c>
      <c r="D37" s="85" t="s">
        <v>121</v>
      </c>
      <c r="E37" s="110">
        <v>1</v>
      </c>
      <c r="F37" s="110">
        <v>0.33333333333333298</v>
      </c>
      <c r="G37" s="110">
        <v>0.57142857142857106</v>
      </c>
      <c r="H37" s="20">
        <f t="shared" si="21"/>
        <v>0.65396825396825387</v>
      </c>
      <c r="I37" s="20">
        <f t="shared" si="21"/>
        <v>0.53516402116402084</v>
      </c>
      <c r="J37" s="20">
        <f t="shared" si="21"/>
        <v>0.60445922398589036</v>
      </c>
      <c r="K37" s="20">
        <f t="shared" si="21"/>
        <v>0.61579974803056992</v>
      </c>
      <c r="L37" s="20">
        <f t="shared" si="21"/>
        <v>0.60269522765863182</v>
      </c>
      <c r="M37" s="20">
        <f t="shared" si="21"/>
        <v>0.62588094188844834</v>
      </c>
      <c r="N37" s="22">
        <f t="shared" si="5"/>
        <v>0.48164761904761877</v>
      </c>
      <c r="O37" s="23">
        <f t="shared" si="6"/>
        <v>0.53516402116402084</v>
      </c>
      <c r="P37" s="24">
        <f t="shared" si="16"/>
        <v>0.58868042328042303</v>
      </c>
      <c r="Q37" s="25">
        <f t="shared" si="7"/>
        <v>0.54401330158730132</v>
      </c>
      <c r="R37" s="23">
        <f t="shared" si="8"/>
        <v>0.60445922398589036</v>
      </c>
      <c r="S37" s="24">
        <f t="shared" si="17"/>
        <v>0.6649051463844794</v>
      </c>
      <c r="T37" s="25">
        <f t="shared" si="9"/>
        <v>0.55421977322751292</v>
      </c>
      <c r="U37" s="23">
        <f t="shared" si="10"/>
        <v>0.61579974803056992</v>
      </c>
      <c r="V37" s="24">
        <f t="shared" si="18"/>
        <v>0.67737972283362691</v>
      </c>
      <c r="W37" s="25">
        <f t="shared" si="11"/>
        <v>0.54242570489276865</v>
      </c>
      <c r="X37" s="23">
        <f t="shared" si="12"/>
        <v>0.60269522765863182</v>
      </c>
      <c r="Y37" s="24">
        <f t="shared" si="19"/>
        <v>0.6629647504244951</v>
      </c>
      <c r="Z37" s="22">
        <f t="shared" si="13"/>
        <v>0.56329284769960353</v>
      </c>
      <c r="AA37" s="23">
        <f t="shared" si="14"/>
        <v>0.62588094188844834</v>
      </c>
      <c r="AB37" s="24">
        <f t="shared" si="20"/>
        <v>0.68846903607729326</v>
      </c>
      <c r="AC37" s="16" t="s">
        <v>27</v>
      </c>
      <c r="AD37" s="16" t="s">
        <v>28</v>
      </c>
    </row>
    <row r="38" spans="1:30" ht="16.5" thickTop="1" thickBot="1" x14ac:dyDescent="0.3">
      <c r="A38" s="84">
        <v>70800</v>
      </c>
      <c r="B38" s="84">
        <v>11.9999</v>
      </c>
      <c r="C38" s="84" t="s">
        <v>177</v>
      </c>
      <c r="D38" s="85" t="s">
        <v>176</v>
      </c>
      <c r="E38" s="110" t="e">
        <v>#N/A</v>
      </c>
      <c r="F38" s="110" t="e">
        <v>#N/A</v>
      </c>
      <c r="G38" s="110" t="e">
        <v>#N/A</v>
      </c>
      <c r="H38" s="20" t="e">
        <f t="shared" si="21"/>
        <v>#N/A</v>
      </c>
      <c r="I38" s="20" t="e">
        <f t="shared" si="21"/>
        <v>#N/A</v>
      </c>
      <c r="J38" s="20" t="e">
        <f t="shared" si="21"/>
        <v>#N/A</v>
      </c>
      <c r="K38" s="20" t="e">
        <f t="shared" si="21"/>
        <v>#N/A</v>
      </c>
      <c r="L38" s="20" t="e">
        <f t="shared" si="21"/>
        <v>#N/A</v>
      </c>
      <c r="M38" s="20" t="e">
        <f t="shared" si="21"/>
        <v>#N/A</v>
      </c>
      <c r="N38" s="22" t="e">
        <f t="shared" si="5"/>
        <v>#N/A</v>
      </c>
      <c r="O38" s="23" t="e">
        <f t="shared" si="6"/>
        <v>#N/A</v>
      </c>
      <c r="P38" s="24" t="e">
        <f t="shared" si="16"/>
        <v>#N/A</v>
      </c>
      <c r="Q38" s="25" t="e">
        <f t="shared" si="7"/>
        <v>#N/A</v>
      </c>
      <c r="R38" s="23" t="e">
        <f t="shared" si="8"/>
        <v>#N/A</v>
      </c>
      <c r="S38" s="24" t="e">
        <f t="shared" si="17"/>
        <v>#N/A</v>
      </c>
      <c r="T38" s="25" t="e">
        <f t="shared" si="9"/>
        <v>#N/A</v>
      </c>
      <c r="U38" s="23" t="e">
        <f t="shared" si="10"/>
        <v>#N/A</v>
      </c>
      <c r="V38" s="24" t="e">
        <f t="shared" si="18"/>
        <v>#N/A</v>
      </c>
      <c r="W38" s="25" t="e">
        <f t="shared" si="11"/>
        <v>#N/A</v>
      </c>
      <c r="X38" s="23" t="e">
        <f t="shared" si="12"/>
        <v>#N/A</v>
      </c>
      <c r="Y38" s="24" t="e">
        <f t="shared" si="19"/>
        <v>#N/A</v>
      </c>
      <c r="Z38" s="22" t="e">
        <f t="shared" si="13"/>
        <v>#N/A</v>
      </c>
      <c r="AA38" s="23" t="e">
        <f t="shared" si="14"/>
        <v>#N/A</v>
      </c>
      <c r="AB38" s="24" t="e">
        <f t="shared" si="20"/>
        <v>#N/A</v>
      </c>
      <c r="AC38" s="16" t="s">
        <v>27</v>
      </c>
      <c r="AD38" s="16" t="s">
        <v>28</v>
      </c>
    </row>
    <row r="39" spans="1:30" ht="16.5" thickTop="1" thickBot="1" x14ac:dyDescent="0.3">
      <c r="A39" s="84">
        <v>70800</v>
      </c>
      <c r="B39" s="84">
        <v>11.9999</v>
      </c>
      <c r="C39" s="84" t="s">
        <v>172</v>
      </c>
      <c r="D39" s="85" t="s">
        <v>171</v>
      </c>
      <c r="E39" s="110" t="e">
        <v>#N/A</v>
      </c>
      <c r="F39" s="110" t="e">
        <v>#N/A</v>
      </c>
      <c r="G39" s="110" t="e">
        <v>#N/A</v>
      </c>
      <c r="H39" s="20" t="e">
        <f t="shared" si="21"/>
        <v>#N/A</v>
      </c>
      <c r="I39" s="20" t="e">
        <f t="shared" si="21"/>
        <v>#N/A</v>
      </c>
      <c r="J39" s="20" t="e">
        <f t="shared" si="21"/>
        <v>#N/A</v>
      </c>
      <c r="K39" s="20" t="e">
        <f t="shared" si="21"/>
        <v>#N/A</v>
      </c>
      <c r="L39" s="20" t="e">
        <f t="shared" si="21"/>
        <v>#N/A</v>
      </c>
      <c r="M39" s="20" t="e">
        <f t="shared" si="21"/>
        <v>#N/A</v>
      </c>
      <c r="N39" s="22" t="e">
        <f t="shared" si="5"/>
        <v>#N/A</v>
      </c>
      <c r="O39" s="23" t="e">
        <f t="shared" si="6"/>
        <v>#N/A</v>
      </c>
      <c r="P39" s="24" t="e">
        <f t="shared" si="16"/>
        <v>#N/A</v>
      </c>
      <c r="Q39" s="25" t="e">
        <f t="shared" si="7"/>
        <v>#N/A</v>
      </c>
      <c r="R39" s="23" t="e">
        <f t="shared" si="8"/>
        <v>#N/A</v>
      </c>
      <c r="S39" s="24" t="e">
        <f t="shared" si="17"/>
        <v>#N/A</v>
      </c>
      <c r="T39" s="25" t="e">
        <f t="shared" si="9"/>
        <v>#N/A</v>
      </c>
      <c r="U39" s="23" t="e">
        <f t="shared" si="10"/>
        <v>#N/A</v>
      </c>
      <c r="V39" s="24" t="e">
        <f t="shared" si="18"/>
        <v>#N/A</v>
      </c>
      <c r="W39" s="25" t="e">
        <f t="shared" si="11"/>
        <v>#N/A</v>
      </c>
      <c r="X39" s="23" t="e">
        <f t="shared" si="12"/>
        <v>#N/A</v>
      </c>
      <c r="Y39" s="24" t="e">
        <f t="shared" si="19"/>
        <v>#N/A</v>
      </c>
      <c r="Z39" s="22" t="e">
        <f t="shared" si="13"/>
        <v>#N/A</v>
      </c>
      <c r="AA39" s="23" t="e">
        <f t="shared" si="14"/>
        <v>#N/A</v>
      </c>
      <c r="AB39" s="24" t="e">
        <f t="shared" si="20"/>
        <v>#N/A</v>
      </c>
      <c r="AC39" s="16" t="s">
        <v>27</v>
      </c>
      <c r="AD39" s="16" t="s">
        <v>28</v>
      </c>
    </row>
    <row r="40" spans="1:30" ht="16.5" thickTop="1" thickBot="1" x14ac:dyDescent="0.3">
      <c r="A40" s="84">
        <v>70820</v>
      </c>
      <c r="B40" s="84">
        <v>11.9999</v>
      </c>
      <c r="C40" s="84" t="s">
        <v>215</v>
      </c>
      <c r="D40" s="85" t="s">
        <v>214</v>
      </c>
      <c r="E40" s="110" t="e">
        <v>#N/A</v>
      </c>
      <c r="F40" s="110" t="e">
        <v>#N/A</v>
      </c>
      <c r="G40" s="110" t="e">
        <v>#N/A</v>
      </c>
      <c r="H40" s="20" t="e">
        <f t="shared" si="21"/>
        <v>#N/A</v>
      </c>
      <c r="I40" s="20" t="e">
        <f t="shared" si="21"/>
        <v>#N/A</v>
      </c>
      <c r="J40" s="20" t="e">
        <f t="shared" si="21"/>
        <v>#N/A</v>
      </c>
      <c r="K40" s="20" t="e">
        <f t="shared" si="21"/>
        <v>#N/A</v>
      </c>
      <c r="L40" s="20" t="e">
        <f t="shared" si="21"/>
        <v>#N/A</v>
      </c>
      <c r="M40" s="20" t="e">
        <f t="shared" si="21"/>
        <v>#N/A</v>
      </c>
      <c r="N40" s="22" t="e">
        <f t="shared" si="5"/>
        <v>#N/A</v>
      </c>
      <c r="O40" s="23" t="e">
        <f t="shared" si="6"/>
        <v>#N/A</v>
      </c>
      <c r="P40" s="24" t="e">
        <f t="shared" si="16"/>
        <v>#N/A</v>
      </c>
      <c r="Q40" s="25" t="e">
        <f t="shared" si="7"/>
        <v>#N/A</v>
      </c>
      <c r="R40" s="23" t="e">
        <f t="shared" si="8"/>
        <v>#N/A</v>
      </c>
      <c r="S40" s="24" t="e">
        <f t="shared" si="17"/>
        <v>#N/A</v>
      </c>
      <c r="T40" s="25" t="e">
        <f t="shared" si="9"/>
        <v>#N/A</v>
      </c>
      <c r="U40" s="23" t="e">
        <f t="shared" si="10"/>
        <v>#N/A</v>
      </c>
      <c r="V40" s="24" t="e">
        <f t="shared" si="18"/>
        <v>#N/A</v>
      </c>
      <c r="W40" s="25" t="e">
        <f t="shared" si="11"/>
        <v>#N/A</v>
      </c>
      <c r="X40" s="23" t="e">
        <f t="shared" si="12"/>
        <v>#N/A</v>
      </c>
      <c r="Y40" s="24" t="e">
        <f t="shared" si="19"/>
        <v>#N/A</v>
      </c>
      <c r="Z40" s="22" t="e">
        <f t="shared" si="13"/>
        <v>#N/A</v>
      </c>
      <c r="AA40" s="23" t="e">
        <f t="shared" si="14"/>
        <v>#N/A</v>
      </c>
      <c r="AB40" s="24" t="e">
        <f t="shared" si="20"/>
        <v>#N/A</v>
      </c>
      <c r="AC40" s="16" t="s">
        <v>27</v>
      </c>
      <c r="AD40" s="16" t="s">
        <v>28</v>
      </c>
    </row>
    <row r="41" spans="1:30" ht="16.5" thickTop="1" thickBot="1" x14ac:dyDescent="0.3">
      <c r="A41" s="84">
        <v>70820</v>
      </c>
      <c r="B41" s="84">
        <v>11.100300000000001</v>
      </c>
      <c r="C41" s="84" t="s">
        <v>151</v>
      </c>
      <c r="D41" s="85" t="s">
        <v>150</v>
      </c>
      <c r="E41" s="110" t="e">
        <v>#N/A</v>
      </c>
      <c r="F41" s="110" t="e">
        <v>#N/A</v>
      </c>
      <c r="G41" s="110" t="e">
        <v>#N/A</v>
      </c>
      <c r="H41" s="20" t="e">
        <f t="shared" si="21"/>
        <v>#N/A</v>
      </c>
      <c r="I41" s="20" t="e">
        <f t="shared" si="21"/>
        <v>#N/A</v>
      </c>
      <c r="J41" s="20" t="e">
        <f t="shared" si="21"/>
        <v>#N/A</v>
      </c>
      <c r="K41" s="20" t="e">
        <f t="shared" si="21"/>
        <v>#N/A</v>
      </c>
      <c r="L41" s="20" t="e">
        <f t="shared" si="21"/>
        <v>#N/A</v>
      </c>
      <c r="M41" s="20" t="e">
        <f t="shared" si="21"/>
        <v>#N/A</v>
      </c>
      <c r="N41" s="22" t="e">
        <f t="shared" si="5"/>
        <v>#N/A</v>
      </c>
      <c r="O41" s="23" t="e">
        <f t="shared" si="6"/>
        <v>#N/A</v>
      </c>
      <c r="P41" s="24" t="e">
        <f t="shared" si="16"/>
        <v>#N/A</v>
      </c>
      <c r="Q41" s="25" t="e">
        <f t="shared" si="7"/>
        <v>#N/A</v>
      </c>
      <c r="R41" s="23" t="e">
        <f t="shared" si="8"/>
        <v>#N/A</v>
      </c>
      <c r="S41" s="24" t="e">
        <f t="shared" si="17"/>
        <v>#N/A</v>
      </c>
      <c r="T41" s="25" t="e">
        <f t="shared" si="9"/>
        <v>#N/A</v>
      </c>
      <c r="U41" s="23" t="e">
        <f t="shared" si="10"/>
        <v>#N/A</v>
      </c>
      <c r="V41" s="24" t="e">
        <f t="shared" si="18"/>
        <v>#N/A</v>
      </c>
      <c r="W41" s="25" t="e">
        <f t="shared" si="11"/>
        <v>#N/A</v>
      </c>
      <c r="X41" s="23" t="e">
        <f t="shared" si="12"/>
        <v>#N/A</v>
      </c>
      <c r="Y41" s="24" t="e">
        <f t="shared" si="19"/>
        <v>#N/A</v>
      </c>
      <c r="Z41" s="22" t="e">
        <f t="shared" si="13"/>
        <v>#N/A</v>
      </c>
      <c r="AA41" s="23" t="e">
        <f t="shared" si="14"/>
        <v>#N/A</v>
      </c>
      <c r="AB41" s="24" t="e">
        <f t="shared" si="20"/>
        <v>#N/A</v>
      </c>
      <c r="AC41" s="16" t="s">
        <v>27</v>
      </c>
      <c r="AD41" s="16" t="s">
        <v>28</v>
      </c>
    </row>
    <row r="42" spans="1:30" ht="16.5" thickTop="1" thickBot="1" x14ac:dyDescent="0.3">
      <c r="A42" s="86">
        <v>94800</v>
      </c>
      <c r="B42" s="86">
        <v>47.060400000000001</v>
      </c>
      <c r="C42" s="86" t="s">
        <v>239</v>
      </c>
      <c r="D42" s="87" t="s">
        <v>78</v>
      </c>
      <c r="E42" s="110">
        <v>0.94117647058823495</v>
      </c>
      <c r="F42" s="110">
        <v>0.8125</v>
      </c>
      <c r="G42" s="110">
        <v>0.71428571428571397</v>
      </c>
      <c r="H42" s="20">
        <f t="shared" si="21"/>
        <v>0.84733368347338922</v>
      </c>
      <c r="I42" s="20">
        <f t="shared" si="21"/>
        <v>0.81511432656395877</v>
      </c>
      <c r="J42" s="20">
        <f t="shared" si="21"/>
        <v>0.81601191201758472</v>
      </c>
      <c r="K42" s="20">
        <f t="shared" si="21"/>
        <v>0.85093790657219359</v>
      </c>
      <c r="L42" s="20">
        <f t="shared" si="21"/>
        <v>0.8521753565027832</v>
      </c>
      <c r="M42" s="20">
        <f t="shared" si="21"/>
        <v>0.86489964344844616</v>
      </c>
      <c r="N42" s="22">
        <f t="shared" si="5"/>
        <v>0.73360289390756295</v>
      </c>
      <c r="O42" s="23">
        <f t="shared" si="6"/>
        <v>0.81511432656395877</v>
      </c>
      <c r="P42" s="24">
        <f t="shared" si="16"/>
        <v>0.8966257592203547</v>
      </c>
      <c r="Q42" s="25">
        <f t="shared" si="7"/>
        <v>0.73441072081582626</v>
      </c>
      <c r="R42" s="23">
        <f t="shared" si="8"/>
        <v>0.81601191201758472</v>
      </c>
      <c r="S42" s="24">
        <f t="shared" si="17"/>
        <v>0.89761310321934329</v>
      </c>
      <c r="T42" s="25">
        <f t="shared" si="9"/>
        <v>0.76584411591497425</v>
      </c>
      <c r="U42" s="23">
        <f t="shared" si="10"/>
        <v>0.85093790657219359</v>
      </c>
      <c r="V42" s="24">
        <f t="shared" si="18"/>
        <v>0.93603169722941304</v>
      </c>
      <c r="W42" s="25">
        <f t="shared" si="11"/>
        <v>0.76695782085250486</v>
      </c>
      <c r="X42" s="23">
        <f t="shared" si="12"/>
        <v>0.8521753565027832</v>
      </c>
      <c r="Y42" s="24">
        <f t="shared" si="19"/>
        <v>0.93739289215306154</v>
      </c>
      <c r="Z42" s="22">
        <f t="shared" si="13"/>
        <v>0.77840967910360159</v>
      </c>
      <c r="AA42" s="23">
        <f t="shared" si="14"/>
        <v>0.86489964344844616</v>
      </c>
      <c r="AB42" s="24">
        <f t="shared" si="20"/>
        <v>0.95138960779329085</v>
      </c>
      <c r="AC42" s="16" t="s">
        <v>27</v>
      </c>
      <c r="AD42" s="16" t="s">
        <v>28</v>
      </c>
    </row>
    <row r="43" spans="1:30" ht="16.5" thickTop="1" thickBot="1" x14ac:dyDescent="0.3">
      <c r="A43" s="84">
        <v>94800</v>
      </c>
      <c r="B43" s="84">
        <v>47.060499999999998</v>
      </c>
      <c r="C43" s="84" t="s">
        <v>236</v>
      </c>
      <c r="D43" s="85" t="s">
        <v>107</v>
      </c>
      <c r="E43" s="110">
        <v>0.94117647058823495</v>
      </c>
      <c r="F43" s="110">
        <v>0.8125</v>
      </c>
      <c r="G43" s="110">
        <v>0.71428571428571397</v>
      </c>
      <c r="H43" s="20">
        <f t="shared" si="21"/>
        <v>0.84733368347338922</v>
      </c>
      <c r="I43" s="20">
        <f t="shared" si="21"/>
        <v>0.81511432656395877</v>
      </c>
      <c r="J43" s="20">
        <f t="shared" si="21"/>
        <v>0.81601191201758472</v>
      </c>
      <c r="K43" s="20">
        <f t="shared" si="21"/>
        <v>0.85093790657219359</v>
      </c>
      <c r="L43" s="20">
        <f t="shared" si="21"/>
        <v>0.8521753565027832</v>
      </c>
      <c r="M43" s="20">
        <f t="shared" si="21"/>
        <v>0.86489964344844616</v>
      </c>
      <c r="N43" s="22">
        <f t="shared" si="5"/>
        <v>0.73360289390756295</v>
      </c>
      <c r="O43" s="23">
        <f t="shared" si="6"/>
        <v>0.81511432656395877</v>
      </c>
      <c r="P43" s="24">
        <f t="shared" si="16"/>
        <v>0.8966257592203547</v>
      </c>
      <c r="Q43" s="25">
        <f t="shared" si="7"/>
        <v>0.73441072081582626</v>
      </c>
      <c r="R43" s="23">
        <f t="shared" si="8"/>
        <v>0.81601191201758472</v>
      </c>
      <c r="S43" s="24">
        <f t="shared" si="17"/>
        <v>0.89761310321934329</v>
      </c>
      <c r="T43" s="25">
        <f t="shared" si="9"/>
        <v>0.76584411591497425</v>
      </c>
      <c r="U43" s="23">
        <f t="shared" si="10"/>
        <v>0.85093790657219359</v>
      </c>
      <c r="V43" s="24">
        <f t="shared" si="18"/>
        <v>0.93603169722941304</v>
      </c>
      <c r="W43" s="25">
        <f t="shared" si="11"/>
        <v>0.76695782085250486</v>
      </c>
      <c r="X43" s="23">
        <f t="shared" si="12"/>
        <v>0.8521753565027832</v>
      </c>
      <c r="Y43" s="24">
        <f t="shared" si="19"/>
        <v>0.93739289215306154</v>
      </c>
      <c r="Z43" s="22">
        <f t="shared" si="13"/>
        <v>0.77840967910360159</v>
      </c>
      <c r="AA43" s="23">
        <f t="shared" si="14"/>
        <v>0.86489964344844616</v>
      </c>
      <c r="AB43" s="24">
        <f t="shared" si="20"/>
        <v>0.95138960779329085</v>
      </c>
      <c r="AC43" s="16" t="s">
        <v>27</v>
      </c>
      <c r="AD43" s="16" t="s">
        <v>28</v>
      </c>
    </row>
    <row r="44" spans="1:30" ht="16.5" thickTop="1" thickBot="1" x14ac:dyDescent="0.3">
      <c r="A44" s="84">
        <v>95650</v>
      </c>
      <c r="B44" s="84">
        <v>48.050800000000002</v>
      </c>
      <c r="C44" s="84" t="s">
        <v>210</v>
      </c>
      <c r="D44" s="85" t="s">
        <v>97</v>
      </c>
      <c r="E44" s="110">
        <v>1</v>
      </c>
      <c r="F44" s="110">
        <v>0.5</v>
      </c>
      <c r="G44" s="110">
        <v>0.88888888888888895</v>
      </c>
      <c r="H44" s="20">
        <f t="shared" si="21"/>
        <v>0.82018518518518524</v>
      </c>
      <c r="I44" s="20">
        <f t="shared" si="21"/>
        <v>0.75844876543209883</v>
      </c>
      <c r="J44" s="20">
        <f t="shared" si="21"/>
        <v>0.84718284156378598</v>
      </c>
      <c r="K44" s="20">
        <f t="shared" si="21"/>
        <v>0.83286376531550066</v>
      </c>
      <c r="L44" s="20">
        <f t="shared" si="21"/>
        <v>0.83721674449357586</v>
      </c>
      <c r="M44" s="20">
        <f t="shared" si="21"/>
        <v>0.86426041730468284</v>
      </c>
      <c r="N44" s="22">
        <f t="shared" si="5"/>
        <v>0.68260388888888901</v>
      </c>
      <c r="O44" s="23">
        <f t="shared" si="6"/>
        <v>0.75844876543209883</v>
      </c>
      <c r="P44" s="24">
        <f t="shared" si="16"/>
        <v>0.83429364197530875</v>
      </c>
      <c r="Q44" s="25">
        <f t="shared" si="7"/>
        <v>0.76246455740740737</v>
      </c>
      <c r="R44" s="23">
        <f t="shared" si="8"/>
        <v>0.84718284156378598</v>
      </c>
      <c r="S44" s="24">
        <f t="shared" si="17"/>
        <v>0.9319011257201647</v>
      </c>
      <c r="T44" s="25">
        <f t="shared" si="9"/>
        <v>0.74957738878395064</v>
      </c>
      <c r="U44" s="23">
        <f t="shared" si="10"/>
        <v>0.83286376531550066</v>
      </c>
      <c r="V44" s="24">
        <f t="shared" si="18"/>
        <v>0.91615014184705079</v>
      </c>
      <c r="W44" s="25">
        <f t="shared" si="11"/>
        <v>0.75349507004421834</v>
      </c>
      <c r="X44" s="23">
        <f t="shared" si="12"/>
        <v>0.83721674449357586</v>
      </c>
      <c r="Y44" s="24">
        <f t="shared" si="19"/>
        <v>0.92093841894293349</v>
      </c>
      <c r="Z44" s="22">
        <f t="shared" si="13"/>
        <v>0.77783437557421453</v>
      </c>
      <c r="AA44" s="23">
        <f t="shared" si="14"/>
        <v>0.86426041730468284</v>
      </c>
      <c r="AB44" s="24">
        <f t="shared" si="20"/>
        <v>0.95068645903515114</v>
      </c>
      <c r="AC44" s="16" t="s">
        <v>27</v>
      </c>
      <c r="AD44" s="16" t="s">
        <v>28</v>
      </c>
    </row>
    <row r="45" spans="1:30" ht="16.5" thickTop="1" thickBot="1" x14ac:dyDescent="0.3">
      <c r="A45" s="84">
        <v>95650</v>
      </c>
      <c r="B45" s="84">
        <v>48.050800000000002</v>
      </c>
      <c r="C45" s="84" t="s">
        <v>142</v>
      </c>
      <c r="D45" s="85" t="s">
        <v>97</v>
      </c>
      <c r="E45" s="110">
        <v>1</v>
      </c>
      <c r="F45" s="110">
        <v>0.5</v>
      </c>
      <c r="G45" s="110">
        <v>0.88888888888888895</v>
      </c>
      <c r="H45" s="20">
        <f t="shared" si="21"/>
        <v>0.82018518518518524</v>
      </c>
      <c r="I45" s="20">
        <f t="shared" si="21"/>
        <v>0.75844876543209883</v>
      </c>
      <c r="J45" s="20">
        <f t="shared" si="21"/>
        <v>0.84718284156378598</v>
      </c>
      <c r="K45" s="20">
        <f t="shared" si="21"/>
        <v>0.83286376531550066</v>
      </c>
      <c r="L45" s="20">
        <f t="shared" si="21"/>
        <v>0.83721674449357586</v>
      </c>
      <c r="M45" s="20">
        <f t="shared" si="21"/>
        <v>0.86426041730468284</v>
      </c>
      <c r="N45" s="22">
        <f t="shared" si="5"/>
        <v>0.68260388888888901</v>
      </c>
      <c r="O45" s="23">
        <f t="shared" si="6"/>
        <v>0.75844876543209883</v>
      </c>
      <c r="P45" s="24">
        <f t="shared" si="16"/>
        <v>0.83429364197530875</v>
      </c>
      <c r="Q45" s="25">
        <f t="shared" si="7"/>
        <v>0.76246455740740737</v>
      </c>
      <c r="R45" s="23">
        <f t="shared" si="8"/>
        <v>0.84718284156378598</v>
      </c>
      <c r="S45" s="24">
        <f t="shared" si="17"/>
        <v>0.9319011257201647</v>
      </c>
      <c r="T45" s="25">
        <f t="shared" si="9"/>
        <v>0.74957738878395064</v>
      </c>
      <c r="U45" s="23">
        <f t="shared" si="10"/>
        <v>0.83286376531550066</v>
      </c>
      <c r="V45" s="24">
        <f t="shared" si="18"/>
        <v>0.91615014184705079</v>
      </c>
      <c r="W45" s="25">
        <f t="shared" si="11"/>
        <v>0.75349507004421834</v>
      </c>
      <c r="X45" s="23">
        <f t="shared" si="12"/>
        <v>0.83721674449357586</v>
      </c>
      <c r="Y45" s="24">
        <f t="shared" si="19"/>
        <v>0.92093841894293349</v>
      </c>
      <c r="Z45" s="22">
        <f t="shared" si="13"/>
        <v>0.77783437557421453</v>
      </c>
      <c r="AA45" s="23">
        <f t="shared" si="14"/>
        <v>0.86426041730468284</v>
      </c>
      <c r="AB45" s="24">
        <f t="shared" si="20"/>
        <v>0.95068645903515114</v>
      </c>
      <c r="AC45" s="16" t="s">
        <v>27</v>
      </c>
      <c r="AD45" s="16" t="s">
        <v>28</v>
      </c>
    </row>
    <row r="46" spans="1:30" ht="16.5" thickTop="1" thickBot="1" x14ac:dyDescent="0.3">
      <c r="A46" s="84">
        <v>95700</v>
      </c>
      <c r="B46" s="84">
        <v>46.041200000000003</v>
      </c>
      <c r="C46" s="84" t="s">
        <v>229</v>
      </c>
      <c r="D46" s="85" t="s">
        <v>93</v>
      </c>
      <c r="E46" s="110">
        <v>1</v>
      </c>
      <c r="F46" s="110">
        <v>0.75</v>
      </c>
      <c r="G46" s="110">
        <v>0.88888888888888895</v>
      </c>
      <c r="H46" s="20">
        <f t="shared" si="21"/>
        <v>0.90601851851851856</v>
      </c>
      <c r="I46" s="20">
        <f t="shared" si="21"/>
        <v>0.87375154320987669</v>
      </c>
      <c r="J46" s="20">
        <f t="shared" si="21"/>
        <v>0.9162395730452676</v>
      </c>
      <c r="K46" s="20">
        <f t="shared" si="21"/>
        <v>0.92562997460562435</v>
      </c>
      <c r="L46" s="20">
        <f t="shared" si="21"/>
        <v>0.93236324119553071</v>
      </c>
      <c r="M46" s="20">
        <f t="shared" si="21"/>
        <v>0.95248659083727172</v>
      </c>
      <c r="N46" s="22">
        <f t="shared" si="5"/>
        <v>0.78637638888888906</v>
      </c>
      <c r="O46" s="23">
        <f t="shared" si="6"/>
        <v>0.87375154320987669</v>
      </c>
      <c r="P46" s="24">
        <f t="shared" si="16"/>
        <v>0.96112669753086444</v>
      </c>
      <c r="Q46" s="25">
        <f t="shared" si="7"/>
        <v>0.82461561574074083</v>
      </c>
      <c r="R46" s="23">
        <f t="shared" si="8"/>
        <v>0.9162395730452676</v>
      </c>
      <c r="S46" s="24">
        <f t="shared" si="17"/>
        <v>1</v>
      </c>
      <c r="T46" s="25">
        <f t="shared" si="9"/>
        <v>0.83306697714506195</v>
      </c>
      <c r="U46" s="23">
        <f t="shared" si="10"/>
        <v>0.92562997460562435</v>
      </c>
      <c r="V46" s="24">
        <f t="shared" si="18"/>
        <v>1</v>
      </c>
      <c r="W46" s="25">
        <f t="shared" si="11"/>
        <v>0.83912691707597764</v>
      </c>
      <c r="X46" s="23">
        <f t="shared" si="12"/>
        <v>0.93236324119553071</v>
      </c>
      <c r="Y46" s="24">
        <f t="shared" si="19"/>
        <v>1</v>
      </c>
      <c r="Z46" s="22">
        <f t="shared" si="13"/>
        <v>0.85723793175354457</v>
      </c>
      <c r="AA46" s="23">
        <f t="shared" si="14"/>
        <v>0.95248659083727172</v>
      </c>
      <c r="AB46" s="24">
        <f t="shared" si="20"/>
        <v>1</v>
      </c>
      <c r="AC46" s="16" t="s">
        <v>27</v>
      </c>
      <c r="AD46" s="16" t="s">
        <v>28</v>
      </c>
    </row>
    <row r="47" spans="1:30" ht="16.5" thickTop="1" thickBot="1" x14ac:dyDescent="0.3">
      <c r="A47" s="84">
        <v>120500</v>
      </c>
      <c r="B47" s="84">
        <v>51.1004</v>
      </c>
      <c r="C47" s="84" t="s">
        <v>165</v>
      </c>
      <c r="D47" s="85" t="s">
        <v>164</v>
      </c>
      <c r="E47" s="110" t="e">
        <v>#N/A</v>
      </c>
      <c r="F47" s="110" t="e">
        <v>#N/A</v>
      </c>
      <c r="G47" s="110" t="e">
        <v>#N/A</v>
      </c>
      <c r="H47" s="20" t="e">
        <f t="shared" ref="H47:M61" si="22">MIN(AVERAGE(E47:G47)*1.03,100%)</f>
        <v>#N/A</v>
      </c>
      <c r="I47" s="20" t="e">
        <f t="shared" si="22"/>
        <v>#N/A</v>
      </c>
      <c r="J47" s="20" t="e">
        <f t="shared" si="22"/>
        <v>#N/A</v>
      </c>
      <c r="K47" s="20" t="e">
        <f t="shared" si="22"/>
        <v>#N/A</v>
      </c>
      <c r="L47" s="20" t="e">
        <f t="shared" si="22"/>
        <v>#N/A</v>
      </c>
      <c r="M47" s="20" t="e">
        <f t="shared" si="22"/>
        <v>#N/A</v>
      </c>
      <c r="N47" s="22" t="e">
        <f t="shared" si="5"/>
        <v>#N/A</v>
      </c>
      <c r="O47" s="23" t="e">
        <f t="shared" si="6"/>
        <v>#N/A</v>
      </c>
      <c r="P47" s="24" t="e">
        <f t="shared" si="16"/>
        <v>#N/A</v>
      </c>
      <c r="Q47" s="25" t="e">
        <f t="shared" si="7"/>
        <v>#N/A</v>
      </c>
      <c r="R47" s="23" t="e">
        <f t="shared" si="8"/>
        <v>#N/A</v>
      </c>
      <c r="S47" s="24" t="e">
        <f t="shared" si="17"/>
        <v>#N/A</v>
      </c>
      <c r="T47" s="25" t="e">
        <f t="shared" si="9"/>
        <v>#N/A</v>
      </c>
      <c r="U47" s="23" t="e">
        <f t="shared" si="10"/>
        <v>#N/A</v>
      </c>
      <c r="V47" s="24" t="e">
        <f t="shared" si="18"/>
        <v>#N/A</v>
      </c>
      <c r="W47" s="25" t="e">
        <f t="shared" si="11"/>
        <v>#N/A</v>
      </c>
      <c r="X47" s="23" t="e">
        <f t="shared" si="12"/>
        <v>#N/A</v>
      </c>
      <c r="Y47" s="24" t="e">
        <f t="shared" si="19"/>
        <v>#N/A</v>
      </c>
      <c r="Z47" s="22" t="e">
        <f t="shared" si="13"/>
        <v>#N/A</v>
      </c>
      <c r="AA47" s="23" t="e">
        <f t="shared" si="14"/>
        <v>#N/A</v>
      </c>
      <c r="AB47" s="24" t="e">
        <f t="shared" si="20"/>
        <v>#N/A</v>
      </c>
      <c r="AC47" s="16" t="s">
        <v>27</v>
      </c>
      <c r="AD47" s="16" t="s">
        <v>28</v>
      </c>
    </row>
    <row r="48" spans="1:30" ht="16.5" thickTop="1" thickBot="1" x14ac:dyDescent="0.3">
      <c r="A48" s="84">
        <v>121000</v>
      </c>
      <c r="B48" s="84">
        <v>51.090800000000002</v>
      </c>
      <c r="C48" s="84" t="s">
        <v>212</v>
      </c>
      <c r="D48" s="85" t="s">
        <v>208</v>
      </c>
      <c r="E48" s="110">
        <v>0.90476190476190499</v>
      </c>
      <c r="F48" s="110">
        <v>1</v>
      </c>
      <c r="G48" s="110">
        <v>1</v>
      </c>
      <c r="H48" s="20">
        <f t="shared" si="22"/>
        <v>0.99730158730158747</v>
      </c>
      <c r="I48" s="20">
        <f t="shared" si="22"/>
        <v>1</v>
      </c>
      <c r="J48" s="20">
        <f t="shared" si="22"/>
        <v>1</v>
      </c>
      <c r="K48" s="20">
        <f t="shared" si="22"/>
        <v>1</v>
      </c>
      <c r="L48" s="20">
        <f t="shared" si="22"/>
        <v>1</v>
      </c>
      <c r="M48" s="20">
        <f t="shared" si="22"/>
        <v>1</v>
      </c>
      <c r="N48" s="22">
        <f t="shared" si="5"/>
        <v>0.9</v>
      </c>
      <c r="O48" s="23">
        <f t="shared" si="6"/>
        <v>1</v>
      </c>
      <c r="P48" s="24">
        <f t="shared" si="16"/>
        <v>1</v>
      </c>
      <c r="Q48" s="25">
        <f t="shared" si="7"/>
        <v>0.9</v>
      </c>
      <c r="R48" s="23">
        <f t="shared" si="8"/>
        <v>1</v>
      </c>
      <c r="S48" s="24">
        <f t="shared" si="17"/>
        <v>1</v>
      </c>
      <c r="T48" s="25">
        <f t="shared" si="9"/>
        <v>0.9</v>
      </c>
      <c r="U48" s="23">
        <f t="shared" si="10"/>
        <v>1</v>
      </c>
      <c r="V48" s="24">
        <f t="shared" si="18"/>
        <v>1</v>
      </c>
      <c r="W48" s="25">
        <f t="shared" si="11"/>
        <v>0.9</v>
      </c>
      <c r="X48" s="23">
        <f t="shared" si="12"/>
        <v>1</v>
      </c>
      <c r="Y48" s="24">
        <f t="shared" si="19"/>
        <v>1</v>
      </c>
      <c r="Z48" s="22">
        <f t="shared" si="13"/>
        <v>0.9</v>
      </c>
      <c r="AA48" s="23">
        <f t="shared" si="14"/>
        <v>1</v>
      </c>
      <c r="AB48" s="24">
        <f t="shared" si="20"/>
        <v>1</v>
      </c>
      <c r="AC48" s="16" t="s">
        <v>27</v>
      </c>
      <c r="AD48" s="16" t="s">
        <v>28</v>
      </c>
    </row>
    <row r="49" spans="1:30" ht="16.5" thickTop="1" thickBot="1" x14ac:dyDescent="0.3">
      <c r="A49" s="84">
        <v>121000</v>
      </c>
      <c r="B49" s="84">
        <v>51.090800000000002</v>
      </c>
      <c r="C49" s="84" t="s">
        <v>209</v>
      </c>
      <c r="D49" s="85" t="s">
        <v>208</v>
      </c>
      <c r="E49" s="110">
        <v>0.90476190476190499</v>
      </c>
      <c r="F49" s="110">
        <v>1</v>
      </c>
      <c r="G49" s="110">
        <v>1</v>
      </c>
      <c r="H49" s="20">
        <f t="shared" si="22"/>
        <v>0.99730158730158747</v>
      </c>
      <c r="I49" s="20">
        <f t="shared" si="22"/>
        <v>1</v>
      </c>
      <c r="J49" s="20">
        <f t="shared" si="22"/>
        <v>1</v>
      </c>
      <c r="K49" s="20">
        <f t="shared" si="22"/>
        <v>1</v>
      </c>
      <c r="L49" s="20">
        <f t="shared" si="22"/>
        <v>1</v>
      </c>
      <c r="M49" s="20">
        <f t="shared" si="22"/>
        <v>1</v>
      </c>
      <c r="N49" s="22">
        <f t="shared" si="5"/>
        <v>0.9</v>
      </c>
      <c r="O49" s="23">
        <f t="shared" si="6"/>
        <v>1</v>
      </c>
      <c r="P49" s="24">
        <f t="shared" si="16"/>
        <v>1</v>
      </c>
      <c r="Q49" s="25">
        <f t="shared" si="7"/>
        <v>0.9</v>
      </c>
      <c r="R49" s="23">
        <f t="shared" si="8"/>
        <v>1</v>
      </c>
      <c r="S49" s="24">
        <f t="shared" si="17"/>
        <v>1</v>
      </c>
      <c r="T49" s="25">
        <f t="shared" si="9"/>
        <v>0.9</v>
      </c>
      <c r="U49" s="23">
        <f t="shared" si="10"/>
        <v>1</v>
      </c>
      <c r="V49" s="24">
        <f t="shared" si="18"/>
        <v>1</v>
      </c>
      <c r="W49" s="25">
        <f t="shared" si="11"/>
        <v>0.9</v>
      </c>
      <c r="X49" s="23">
        <f t="shared" si="12"/>
        <v>1</v>
      </c>
      <c r="Y49" s="24">
        <f t="shared" si="19"/>
        <v>1</v>
      </c>
      <c r="Z49" s="22">
        <f t="shared" si="13"/>
        <v>0.9</v>
      </c>
      <c r="AA49" s="23">
        <f t="shared" si="14"/>
        <v>1</v>
      </c>
      <c r="AB49" s="24">
        <f t="shared" si="20"/>
        <v>1</v>
      </c>
      <c r="AC49" s="16" t="s">
        <v>27</v>
      </c>
      <c r="AD49" s="16" t="s">
        <v>28</v>
      </c>
    </row>
    <row r="50" spans="1:30" ht="16.5" thickTop="1" thickBot="1" x14ac:dyDescent="0.3">
      <c r="A50" s="84">
        <v>123010</v>
      </c>
      <c r="B50" s="84">
        <v>51.380099999999999</v>
      </c>
      <c r="C50" s="84" t="s">
        <v>220</v>
      </c>
      <c r="D50" s="85" t="s">
        <v>219</v>
      </c>
      <c r="E50" s="110">
        <v>1</v>
      </c>
      <c r="F50" s="110">
        <v>0.85714285714285698</v>
      </c>
      <c r="G50" s="110">
        <v>0.92857142857142905</v>
      </c>
      <c r="H50" s="20">
        <f t="shared" si="22"/>
        <v>0.95642857142857163</v>
      </c>
      <c r="I50" s="20">
        <f t="shared" si="22"/>
        <v>0.94146904761904771</v>
      </c>
      <c r="J50" s="20">
        <f t="shared" si="22"/>
        <v>0.97042103968254001</v>
      </c>
      <c r="K50" s="20">
        <f t="shared" si="22"/>
        <v>0.98478940616402133</v>
      </c>
      <c r="L50" s="20">
        <f t="shared" si="22"/>
        <v>0.9945266260898592</v>
      </c>
      <c r="M50" s="20">
        <f t="shared" si="22"/>
        <v>1</v>
      </c>
      <c r="N50" s="22">
        <f t="shared" si="5"/>
        <v>0.84732214285714291</v>
      </c>
      <c r="O50" s="23">
        <f t="shared" si="6"/>
        <v>0.94146904761904771</v>
      </c>
      <c r="P50" s="24">
        <f t="shared" si="16"/>
        <v>1</v>
      </c>
      <c r="Q50" s="25">
        <f t="shared" si="7"/>
        <v>0.87337893571428604</v>
      </c>
      <c r="R50" s="23">
        <f t="shared" si="8"/>
        <v>0.97042103968254001</v>
      </c>
      <c r="S50" s="24">
        <f t="shared" si="17"/>
        <v>1</v>
      </c>
      <c r="T50" s="25">
        <f t="shared" si="9"/>
        <v>0.88631046554761916</v>
      </c>
      <c r="U50" s="23">
        <f t="shared" si="10"/>
        <v>0.98478940616402133</v>
      </c>
      <c r="V50" s="24">
        <f t="shared" si="18"/>
        <v>1</v>
      </c>
      <c r="W50" s="25">
        <f t="shared" si="11"/>
        <v>0.89507396348087331</v>
      </c>
      <c r="X50" s="23">
        <f t="shared" si="12"/>
        <v>0.9945266260898592</v>
      </c>
      <c r="Y50" s="24">
        <f t="shared" si="19"/>
        <v>1</v>
      </c>
      <c r="Z50" s="22">
        <f t="shared" si="13"/>
        <v>0.9</v>
      </c>
      <c r="AA50" s="23">
        <f t="shared" si="14"/>
        <v>1</v>
      </c>
      <c r="AB50" s="24">
        <f t="shared" si="20"/>
        <v>1</v>
      </c>
      <c r="AC50" s="16" t="s">
        <v>27</v>
      </c>
      <c r="AD50" s="16" t="s">
        <v>28</v>
      </c>
    </row>
    <row r="51" spans="1:30" ht="16.5" thickTop="1" thickBot="1" x14ac:dyDescent="0.3">
      <c r="A51" s="84">
        <v>123020</v>
      </c>
      <c r="B51" s="84">
        <v>51.390099999999997</v>
      </c>
      <c r="C51" s="84" t="s">
        <v>217</v>
      </c>
      <c r="D51" s="85" t="s">
        <v>153</v>
      </c>
      <c r="E51" s="110">
        <v>0.88235294117647101</v>
      </c>
      <c r="F51" s="110">
        <v>0.95</v>
      </c>
      <c r="G51" s="110">
        <v>0.88461538461538491</v>
      </c>
      <c r="H51" s="20">
        <f t="shared" si="22"/>
        <v>0.93282579185520387</v>
      </c>
      <c r="I51" s="20">
        <f t="shared" si="22"/>
        <v>0.9501548039215687</v>
      </c>
      <c r="J51" s="20">
        <f t="shared" si="22"/>
        <v>0.95020795326797414</v>
      </c>
      <c r="K51" s="20">
        <f t="shared" si="22"/>
        <v>0.97272806850536309</v>
      </c>
      <c r="L51" s="20">
        <f t="shared" si="22"/>
        <v>0.98642785015525114</v>
      </c>
      <c r="M51" s="20">
        <f t="shared" si="22"/>
        <v>0.99888159602881543</v>
      </c>
      <c r="N51" s="22">
        <f t="shared" si="5"/>
        <v>0.8551393235294118</v>
      </c>
      <c r="O51" s="23">
        <f t="shared" si="6"/>
        <v>0.9501548039215687</v>
      </c>
      <c r="P51" s="24">
        <f t="shared" si="16"/>
        <v>1</v>
      </c>
      <c r="Q51" s="25">
        <f t="shared" si="7"/>
        <v>0.85518715794117672</v>
      </c>
      <c r="R51" s="23">
        <f t="shared" si="8"/>
        <v>0.95020795326797414</v>
      </c>
      <c r="S51" s="24">
        <f t="shared" si="17"/>
        <v>1</v>
      </c>
      <c r="T51" s="25">
        <f t="shared" si="9"/>
        <v>0.87545526165482679</v>
      </c>
      <c r="U51" s="23">
        <f t="shared" si="10"/>
        <v>0.97272806850536309</v>
      </c>
      <c r="V51" s="24">
        <f t="shared" si="18"/>
        <v>1</v>
      </c>
      <c r="W51" s="25">
        <f t="shared" si="11"/>
        <v>0.88778506513972599</v>
      </c>
      <c r="X51" s="23">
        <f t="shared" si="12"/>
        <v>0.98642785015525114</v>
      </c>
      <c r="Y51" s="24">
        <f t="shared" si="19"/>
        <v>1</v>
      </c>
      <c r="Z51" s="22">
        <f t="shared" si="13"/>
        <v>0.89899343642593388</v>
      </c>
      <c r="AA51" s="23">
        <f t="shared" si="14"/>
        <v>0.99888159602881543</v>
      </c>
      <c r="AB51" s="24">
        <f t="shared" si="20"/>
        <v>1</v>
      </c>
      <c r="AC51" s="16" t="s">
        <v>27</v>
      </c>
      <c r="AD51" s="16" t="s">
        <v>28</v>
      </c>
    </row>
    <row r="52" spans="1:30" ht="16.5" thickTop="1" thickBot="1" x14ac:dyDescent="0.3">
      <c r="A52" s="84">
        <v>123020</v>
      </c>
      <c r="B52" s="84">
        <v>51.390099999999997</v>
      </c>
      <c r="C52" s="84" t="s">
        <v>154</v>
      </c>
      <c r="D52" s="85" t="s">
        <v>153</v>
      </c>
      <c r="E52" s="110">
        <v>0.88235294117647101</v>
      </c>
      <c r="F52" s="110">
        <v>0.95</v>
      </c>
      <c r="G52" s="110">
        <v>0.88461538461538491</v>
      </c>
      <c r="H52" s="20">
        <f t="shared" si="22"/>
        <v>0.93282579185520387</v>
      </c>
      <c r="I52" s="20">
        <f t="shared" si="22"/>
        <v>0.9501548039215687</v>
      </c>
      <c r="J52" s="20">
        <f t="shared" si="22"/>
        <v>0.95020795326797414</v>
      </c>
      <c r="K52" s="20">
        <f t="shared" si="22"/>
        <v>0.97272806850536309</v>
      </c>
      <c r="L52" s="20">
        <f t="shared" si="22"/>
        <v>0.98642785015525114</v>
      </c>
      <c r="M52" s="20">
        <f t="shared" si="22"/>
        <v>0.99888159602881543</v>
      </c>
      <c r="N52" s="22">
        <f t="shared" si="5"/>
        <v>0.8551393235294118</v>
      </c>
      <c r="O52" s="23">
        <f t="shared" si="6"/>
        <v>0.9501548039215687</v>
      </c>
      <c r="P52" s="24">
        <f t="shared" si="16"/>
        <v>1</v>
      </c>
      <c r="Q52" s="25">
        <f t="shared" si="7"/>
        <v>0.85518715794117672</v>
      </c>
      <c r="R52" s="23">
        <f t="shared" si="8"/>
        <v>0.95020795326797414</v>
      </c>
      <c r="S52" s="24">
        <f t="shared" si="17"/>
        <v>1</v>
      </c>
      <c r="T52" s="25">
        <f t="shared" si="9"/>
        <v>0.87545526165482679</v>
      </c>
      <c r="U52" s="23">
        <f t="shared" si="10"/>
        <v>0.97272806850536309</v>
      </c>
      <c r="V52" s="24">
        <f t="shared" si="18"/>
        <v>1</v>
      </c>
      <c r="W52" s="25">
        <f t="shared" si="11"/>
        <v>0.88778506513972599</v>
      </c>
      <c r="X52" s="23">
        <f t="shared" si="12"/>
        <v>0.98642785015525114</v>
      </c>
      <c r="Y52" s="24">
        <f t="shared" si="19"/>
        <v>1</v>
      </c>
      <c r="Z52" s="22">
        <f t="shared" si="13"/>
        <v>0.89899343642593388</v>
      </c>
      <c r="AA52" s="23">
        <f t="shared" si="14"/>
        <v>0.99888159602881543</v>
      </c>
      <c r="AB52" s="24">
        <f t="shared" si="20"/>
        <v>1</v>
      </c>
      <c r="AC52" s="16" t="s">
        <v>27</v>
      </c>
      <c r="AD52" s="16" t="s">
        <v>28</v>
      </c>
    </row>
    <row r="53" spans="1:30" ht="16.5" thickTop="1" thickBot="1" x14ac:dyDescent="0.3">
      <c r="A53" s="84">
        <v>130500</v>
      </c>
      <c r="B53" s="84">
        <v>19.070799999999998</v>
      </c>
      <c r="C53" s="84" t="s">
        <v>225</v>
      </c>
      <c r="D53" s="85" t="s">
        <v>95</v>
      </c>
      <c r="E53" s="110">
        <v>0.94594594594594594</v>
      </c>
      <c r="F53" s="110">
        <v>0.6</v>
      </c>
      <c r="G53" s="110">
        <v>0.78260869565217406</v>
      </c>
      <c r="H53" s="20">
        <f t="shared" si="22"/>
        <v>0.79947042694868786</v>
      </c>
      <c r="I53" s="20">
        <f t="shared" si="22"/>
        <v>0.74918049875962922</v>
      </c>
      <c r="J53" s="20">
        <f t="shared" si="22"/>
        <v>0.80039913666710205</v>
      </c>
      <c r="K53" s="20">
        <f t="shared" si="22"/>
        <v>0.80650718808222732</v>
      </c>
      <c r="L53" s="20">
        <f t="shared" si="22"/>
        <v>0.80892314273807586</v>
      </c>
      <c r="M53" s="20">
        <f t="shared" si="22"/>
        <v>0.82943478383734248</v>
      </c>
      <c r="N53" s="22">
        <f t="shared" si="5"/>
        <v>0.67426244888366627</v>
      </c>
      <c r="O53" s="23">
        <f t="shared" si="6"/>
        <v>0.74918049875962922</v>
      </c>
      <c r="P53" s="24">
        <f t="shared" si="16"/>
        <v>0.82409854863559218</v>
      </c>
      <c r="Q53" s="25">
        <f t="shared" si="7"/>
        <v>0.7203592230003919</v>
      </c>
      <c r="R53" s="23">
        <f t="shared" si="8"/>
        <v>0.80039913666710205</v>
      </c>
      <c r="S53" s="24">
        <f t="shared" si="17"/>
        <v>0.88043905033381231</v>
      </c>
      <c r="T53" s="25">
        <f t="shared" si="9"/>
        <v>0.7258564692740046</v>
      </c>
      <c r="U53" s="23">
        <f t="shared" si="10"/>
        <v>0.80650718808222732</v>
      </c>
      <c r="V53" s="24">
        <f t="shared" si="18"/>
        <v>0.88715790689045015</v>
      </c>
      <c r="W53" s="25">
        <f t="shared" si="11"/>
        <v>0.72803082846426825</v>
      </c>
      <c r="X53" s="23">
        <f t="shared" si="12"/>
        <v>0.80892314273807586</v>
      </c>
      <c r="Y53" s="24">
        <f t="shared" si="19"/>
        <v>0.88981545701188347</v>
      </c>
      <c r="Z53" s="22">
        <f t="shared" si="13"/>
        <v>0.7464913054536082</v>
      </c>
      <c r="AA53" s="23">
        <f t="shared" si="14"/>
        <v>0.82943478383734248</v>
      </c>
      <c r="AB53" s="24">
        <f t="shared" si="20"/>
        <v>0.91237826222107676</v>
      </c>
      <c r="AC53" s="16" t="s">
        <v>27</v>
      </c>
      <c r="AD53" s="16" t="s">
        <v>28</v>
      </c>
    </row>
    <row r="54" spans="1:30" ht="16.5" thickTop="1" thickBot="1" x14ac:dyDescent="0.3">
      <c r="A54" s="84">
        <v>130500</v>
      </c>
      <c r="B54" s="84">
        <v>13.121</v>
      </c>
      <c r="C54" s="84" t="s">
        <v>167</v>
      </c>
      <c r="D54" s="85" t="s">
        <v>95</v>
      </c>
      <c r="E54" s="110">
        <v>0.94594594594594594</v>
      </c>
      <c r="F54" s="110">
        <v>0.6</v>
      </c>
      <c r="G54" s="110">
        <v>0.78260869565217406</v>
      </c>
      <c r="H54" s="20">
        <f t="shared" si="22"/>
        <v>0.79947042694868786</v>
      </c>
      <c r="I54" s="20">
        <f t="shared" si="22"/>
        <v>0.74918049875962922</v>
      </c>
      <c r="J54" s="20">
        <f t="shared" si="22"/>
        <v>0.80039913666710205</v>
      </c>
      <c r="K54" s="20">
        <f t="shared" si="22"/>
        <v>0.80650718808222732</v>
      </c>
      <c r="L54" s="20">
        <f t="shared" si="22"/>
        <v>0.80892314273807586</v>
      </c>
      <c r="M54" s="20">
        <f t="shared" si="22"/>
        <v>0.82943478383734248</v>
      </c>
      <c r="N54" s="22">
        <f t="shared" si="5"/>
        <v>0.67426244888366627</v>
      </c>
      <c r="O54" s="23">
        <f t="shared" si="6"/>
        <v>0.74918049875962922</v>
      </c>
      <c r="P54" s="24">
        <f t="shared" si="16"/>
        <v>0.82409854863559218</v>
      </c>
      <c r="Q54" s="25">
        <f t="shared" si="7"/>
        <v>0.7203592230003919</v>
      </c>
      <c r="R54" s="23">
        <f t="shared" si="8"/>
        <v>0.80039913666710205</v>
      </c>
      <c r="S54" s="24">
        <f t="shared" si="17"/>
        <v>0.88043905033381231</v>
      </c>
      <c r="T54" s="25">
        <f t="shared" si="9"/>
        <v>0.7258564692740046</v>
      </c>
      <c r="U54" s="23">
        <f t="shared" si="10"/>
        <v>0.80650718808222732</v>
      </c>
      <c r="V54" s="24">
        <f t="shared" si="18"/>
        <v>0.88715790689045015</v>
      </c>
      <c r="W54" s="25">
        <f t="shared" si="11"/>
        <v>0.72803082846426825</v>
      </c>
      <c r="X54" s="23">
        <f t="shared" si="12"/>
        <v>0.80892314273807586</v>
      </c>
      <c r="Y54" s="24">
        <f t="shared" si="19"/>
        <v>0.88981545701188347</v>
      </c>
      <c r="Z54" s="22">
        <f t="shared" si="13"/>
        <v>0.7464913054536082</v>
      </c>
      <c r="AA54" s="23">
        <f t="shared" si="14"/>
        <v>0.82943478383734248</v>
      </c>
      <c r="AB54" s="24">
        <f t="shared" si="20"/>
        <v>0.91237826222107676</v>
      </c>
      <c r="AC54" s="16" t="s">
        <v>27</v>
      </c>
      <c r="AD54" s="16" t="s">
        <v>28</v>
      </c>
    </row>
    <row r="55" spans="1:30" ht="16.5" thickTop="1" thickBot="1" x14ac:dyDescent="0.3">
      <c r="A55" s="84">
        <v>210440</v>
      </c>
      <c r="B55" s="84">
        <v>51.150100000000002</v>
      </c>
      <c r="C55" s="84" t="s">
        <v>242</v>
      </c>
      <c r="D55" s="85" t="s">
        <v>205</v>
      </c>
      <c r="E55" s="110">
        <v>0.92307692307692302</v>
      </c>
      <c r="F55" s="110">
        <v>0.83333333333333304</v>
      </c>
      <c r="G55" s="110">
        <v>0.9</v>
      </c>
      <c r="H55" s="20">
        <f t="shared" si="22"/>
        <v>0.9120341880341879</v>
      </c>
      <c r="I55" s="20">
        <f t="shared" si="22"/>
        <v>0.90824284900284891</v>
      </c>
      <c r="J55" s="20">
        <f t="shared" si="22"/>
        <v>0.93396178271604935</v>
      </c>
      <c r="K55" s="20">
        <f t="shared" si="22"/>
        <v>0.94562199478189291</v>
      </c>
      <c r="L55" s="20">
        <f t="shared" si="22"/>
        <v>0.95715380843193831</v>
      </c>
      <c r="M55" s="20">
        <f t="shared" si="22"/>
        <v>0.97394657116925898</v>
      </c>
      <c r="N55" s="22">
        <f t="shared" si="5"/>
        <v>0.81741856410256408</v>
      </c>
      <c r="O55" s="23">
        <f t="shared" si="6"/>
        <v>0.90824284900284891</v>
      </c>
      <c r="P55" s="24">
        <f t="shared" si="16"/>
        <v>0.99906713390313384</v>
      </c>
      <c r="Q55" s="25">
        <f t="shared" si="7"/>
        <v>0.84056560444444439</v>
      </c>
      <c r="R55" s="23">
        <f t="shared" si="8"/>
        <v>0.93396178271604935</v>
      </c>
      <c r="S55" s="24">
        <f t="shared" si="17"/>
        <v>1</v>
      </c>
      <c r="T55" s="25">
        <f t="shared" si="9"/>
        <v>0.85105979530370368</v>
      </c>
      <c r="U55" s="23">
        <f t="shared" si="10"/>
        <v>0.94562199478189291</v>
      </c>
      <c r="V55" s="24">
        <f t="shared" si="18"/>
        <v>1</v>
      </c>
      <c r="W55" s="25">
        <f t="shared" si="11"/>
        <v>0.86143842758874445</v>
      </c>
      <c r="X55" s="23">
        <f t="shared" si="12"/>
        <v>0.95715380843193831</v>
      </c>
      <c r="Y55" s="24">
        <f t="shared" si="19"/>
        <v>1</v>
      </c>
      <c r="Z55" s="22">
        <f t="shared" si="13"/>
        <v>0.87655191405233313</v>
      </c>
      <c r="AA55" s="23">
        <f t="shared" si="14"/>
        <v>0.97394657116925898</v>
      </c>
      <c r="AB55" s="24">
        <f t="shared" si="20"/>
        <v>1</v>
      </c>
      <c r="AC55" s="16" t="s">
        <v>27</v>
      </c>
      <c r="AD55" s="16" t="s">
        <v>28</v>
      </c>
    </row>
    <row r="56" spans="1:30" ht="16.5" thickTop="1" thickBot="1" x14ac:dyDescent="0.3">
      <c r="A56" s="84">
        <v>210440</v>
      </c>
      <c r="B56" s="84">
        <v>51.150100000000002</v>
      </c>
      <c r="C56" s="84" t="s">
        <v>206</v>
      </c>
      <c r="D56" s="85" t="s">
        <v>205</v>
      </c>
      <c r="E56" s="110">
        <v>0.92307692307692302</v>
      </c>
      <c r="F56" s="110">
        <v>0.83333333333333304</v>
      </c>
      <c r="G56" s="110">
        <v>0.9</v>
      </c>
      <c r="H56" s="20">
        <f t="shared" si="22"/>
        <v>0.9120341880341879</v>
      </c>
      <c r="I56" s="20">
        <f t="shared" si="22"/>
        <v>0.90824284900284891</v>
      </c>
      <c r="J56" s="20">
        <f t="shared" si="22"/>
        <v>0.93396178271604935</v>
      </c>
      <c r="K56" s="20">
        <f t="shared" si="22"/>
        <v>0.94562199478189291</v>
      </c>
      <c r="L56" s="20">
        <f t="shared" si="22"/>
        <v>0.95715380843193831</v>
      </c>
      <c r="M56" s="20">
        <f t="shared" si="22"/>
        <v>0.97394657116925898</v>
      </c>
      <c r="N56" s="22">
        <f t="shared" si="5"/>
        <v>0.81741856410256408</v>
      </c>
      <c r="O56" s="23">
        <f t="shared" si="6"/>
        <v>0.90824284900284891</v>
      </c>
      <c r="P56" s="24">
        <f t="shared" si="16"/>
        <v>0.99906713390313384</v>
      </c>
      <c r="Q56" s="25">
        <f t="shared" si="7"/>
        <v>0.84056560444444439</v>
      </c>
      <c r="R56" s="23">
        <f t="shared" si="8"/>
        <v>0.93396178271604935</v>
      </c>
      <c r="S56" s="24">
        <f t="shared" si="17"/>
        <v>1</v>
      </c>
      <c r="T56" s="25">
        <f t="shared" si="9"/>
        <v>0.85105979530370368</v>
      </c>
      <c r="U56" s="23">
        <f t="shared" si="10"/>
        <v>0.94562199478189291</v>
      </c>
      <c r="V56" s="24">
        <f t="shared" si="18"/>
        <v>1</v>
      </c>
      <c r="W56" s="25">
        <f t="shared" si="11"/>
        <v>0.86143842758874445</v>
      </c>
      <c r="X56" s="23">
        <f t="shared" si="12"/>
        <v>0.95715380843193831</v>
      </c>
      <c r="Y56" s="24">
        <f t="shared" si="19"/>
        <v>1</v>
      </c>
      <c r="Z56" s="22">
        <f t="shared" si="13"/>
        <v>0.87655191405233313</v>
      </c>
      <c r="AA56" s="23">
        <f t="shared" si="14"/>
        <v>0.97394657116925898</v>
      </c>
      <c r="AB56" s="24">
        <f t="shared" si="20"/>
        <v>1</v>
      </c>
      <c r="AC56" s="16" t="s">
        <v>27</v>
      </c>
      <c r="AD56" s="16" t="s">
        <v>28</v>
      </c>
    </row>
    <row r="57" spans="1:30" ht="16.5" thickTop="1" thickBot="1" x14ac:dyDescent="0.3">
      <c r="A57" s="84">
        <v>210500</v>
      </c>
      <c r="B57" s="84">
        <v>43.0107</v>
      </c>
      <c r="C57" s="84" t="s">
        <v>237</v>
      </c>
      <c r="D57" s="85" t="s">
        <v>77</v>
      </c>
      <c r="E57" s="110">
        <v>0.79032258064516103</v>
      </c>
      <c r="F57" s="110">
        <v>0.88524590163934402</v>
      </c>
      <c r="G57" s="110">
        <v>0.94736842105263197</v>
      </c>
      <c r="H57" s="20">
        <f t="shared" si="22"/>
        <v>0.90054167014575026</v>
      </c>
      <c r="I57" s="20">
        <f t="shared" si="22"/>
        <v>0.93838355754095271</v>
      </c>
      <c r="J57" s="20">
        <f t="shared" si="22"/>
        <v>0.95662748606717163</v>
      </c>
      <c r="K57" s="20">
        <f t="shared" si="22"/>
        <v>0.95980643172216362</v>
      </c>
      <c r="L57" s="20">
        <f t="shared" si="22"/>
        <v>0.98015399986339902</v>
      </c>
      <c r="M57" s="20">
        <f t="shared" si="22"/>
        <v>0.99449518506077217</v>
      </c>
      <c r="N57" s="22">
        <f t="shared" si="5"/>
        <v>0.84454520178685744</v>
      </c>
      <c r="O57" s="23">
        <f t="shared" si="6"/>
        <v>0.93838355754095271</v>
      </c>
      <c r="P57" s="24">
        <f t="shared" si="16"/>
        <v>1</v>
      </c>
      <c r="Q57" s="25">
        <f t="shared" si="7"/>
        <v>0.86096473746045443</v>
      </c>
      <c r="R57" s="23">
        <f t="shared" si="8"/>
        <v>0.95662748606717163</v>
      </c>
      <c r="S57" s="24">
        <f t="shared" si="17"/>
        <v>1</v>
      </c>
      <c r="T57" s="25">
        <f t="shared" si="9"/>
        <v>0.86382578854994729</v>
      </c>
      <c r="U57" s="23">
        <f t="shared" si="10"/>
        <v>0.95980643172216362</v>
      </c>
      <c r="V57" s="24">
        <f t="shared" si="18"/>
        <v>1</v>
      </c>
      <c r="W57" s="25">
        <f t="shared" si="11"/>
        <v>0.88213859987705912</v>
      </c>
      <c r="X57" s="23">
        <f t="shared" si="12"/>
        <v>0.98015399986339902</v>
      </c>
      <c r="Y57" s="24">
        <f t="shared" si="19"/>
        <v>1</v>
      </c>
      <c r="Z57" s="22">
        <f t="shared" si="13"/>
        <v>0.89504566655469497</v>
      </c>
      <c r="AA57" s="23">
        <f t="shared" si="14"/>
        <v>0.99449518506077217</v>
      </c>
      <c r="AB57" s="24">
        <f t="shared" si="20"/>
        <v>1</v>
      </c>
      <c r="AC57" s="16" t="s">
        <v>27</v>
      </c>
      <c r="AD57" s="16" t="s">
        <v>28</v>
      </c>
    </row>
    <row r="58" spans="1:30" ht="16.5" thickTop="1" thickBot="1" x14ac:dyDescent="0.3">
      <c r="A58" s="84">
        <v>210500</v>
      </c>
      <c r="B58" s="84">
        <v>43.010300000000001</v>
      </c>
      <c r="C58" s="84" t="s">
        <v>203</v>
      </c>
      <c r="D58" s="85" t="s">
        <v>77</v>
      </c>
      <c r="E58" s="110">
        <v>0.79032258064516103</v>
      </c>
      <c r="F58" s="110">
        <v>0.88524590163934402</v>
      </c>
      <c r="G58" s="110">
        <v>0.94736842105263197</v>
      </c>
      <c r="H58" s="20">
        <f t="shared" si="22"/>
        <v>0.90054167014575026</v>
      </c>
      <c r="I58" s="20">
        <f t="shared" si="22"/>
        <v>0.93838355754095271</v>
      </c>
      <c r="J58" s="20">
        <f t="shared" si="22"/>
        <v>0.95662748606717163</v>
      </c>
      <c r="K58" s="20">
        <f t="shared" si="22"/>
        <v>0.95980643172216362</v>
      </c>
      <c r="L58" s="20">
        <f t="shared" si="22"/>
        <v>0.98015399986339902</v>
      </c>
      <c r="M58" s="20">
        <f t="shared" si="22"/>
        <v>0.99449518506077217</v>
      </c>
      <c r="N58" s="22">
        <f t="shared" si="5"/>
        <v>0.84454520178685744</v>
      </c>
      <c r="O58" s="23">
        <f t="shared" si="6"/>
        <v>0.93838355754095271</v>
      </c>
      <c r="P58" s="24">
        <f t="shared" si="16"/>
        <v>1</v>
      </c>
      <c r="Q58" s="25">
        <f t="shared" si="7"/>
        <v>0.86096473746045443</v>
      </c>
      <c r="R58" s="23">
        <f t="shared" si="8"/>
        <v>0.95662748606717163</v>
      </c>
      <c r="S58" s="24">
        <f t="shared" si="17"/>
        <v>1</v>
      </c>
      <c r="T58" s="25">
        <f t="shared" si="9"/>
        <v>0.86382578854994729</v>
      </c>
      <c r="U58" s="23">
        <f t="shared" si="10"/>
        <v>0.95980643172216362</v>
      </c>
      <c r="V58" s="24">
        <f t="shared" si="18"/>
        <v>1</v>
      </c>
      <c r="W58" s="25">
        <f t="shared" si="11"/>
        <v>0.88213859987705912</v>
      </c>
      <c r="X58" s="23">
        <f t="shared" si="12"/>
        <v>0.98015399986339902</v>
      </c>
      <c r="Y58" s="24">
        <f t="shared" si="19"/>
        <v>1</v>
      </c>
      <c r="Z58" s="22">
        <f t="shared" si="13"/>
        <v>0.89504566655469497</v>
      </c>
      <c r="AA58" s="23">
        <f t="shared" si="14"/>
        <v>0.99449518506077217</v>
      </c>
      <c r="AB58" s="24">
        <f t="shared" si="20"/>
        <v>1</v>
      </c>
      <c r="AC58" s="16" t="s">
        <v>27</v>
      </c>
      <c r="AD58" s="16" t="s">
        <v>28</v>
      </c>
    </row>
    <row r="59" spans="1:30" ht="16.5" thickTop="1" thickBot="1" x14ac:dyDescent="0.3">
      <c r="A59" s="84" t="s">
        <v>130</v>
      </c>
      <c r="B59" s="84" t="s">
        <v>130</v>
      </c>
      <c r="C59" s="84" t="s">
        <v>137</v>
      </c>
      <c r="D59" s="85" t="s">
        <v>136</v>
      </c>
      <c r="E59" s="110" t="e">
        <v>#N/A</v>
      </c>
      <c r="F59" s="110" t="e">
        <v>#N/A</v>
      </c>
      <c r="G59" s="110" t="e">
        <v>#N/A</v>
      </c>
      <c r="H59" s="20" t="e">
        <f t="shared" si="22"/>
        <v>#N/A</v>
      </c>
      <c r="I59" s="20" t="e">
        <f t="shared" si="22"/>
        <v>#N/A</v>
      </c>
      <c r="J59" s="20" t="e">
        <f t="shared" si="22"/>
        <v>#N/A</v>
      </c>
      <c r="K59" s="20" t="e">
        <f t="shared" si="22"/>
        <v>#N/A</v>
      </c>
      <c r="L59" s="20" t="e">
        <f t="shared" si="22"/>
        <v>#N/A</v>
      </c>
      <c r="M59" s="20" t="e">
        <f t="shared" si="22"/>
        <v>#N/A</v>
      </c>
      <c r="N59" s="22" t="e">
        <f t="shared" si="5"/>
        <v>#N/A</v>
      </c>
      <c r="O59" s="23" t="e">
        <f t="shared" si="6"/>
        <v>#N/A</v>
      </c>
      <c r="P59" s="24" t="e">
        <f t="shared" si="16"/>
        <v>#N/A</v>
      </c>
      <c r="Q59" s="25" t="e">
        <f t="shared" si="7"/>
        <v>#N/A</v>
      </c>
      <c r="R59" s="23" t="e">
        <f t="shared" si="8"/>
        <v>#N/A</v>
      </c>
      <c r="S59" s="24" t="e">
        <f t="shared" si="17"/>
        <v>#N/A</v>
      </c>
      <c r="T59" s="25" t="e">
        <f t="shared" si="9"/>
        <v>#N/A</v>
      </c>
      <c r="U59" s="23" t="e">
        <f t="shared" si="10"/>
        <v>#N/A</v>
      </c>
      <c r="V59" s="24" t="e">
        <f t="shared" si="18"/>
        <v>#N/A</v>
      </c>
      <c r="W59" s="25" t="e">
        <f t="shared" si="11"/>
        <v>#N/A</v>
      </c>
      <c r="X59" s="23" t="e">
        <f t="shared" si="12"/>
        <v>#N/A</v>
      </c>
      <c r="Y59" s="24" t="e">
        <f t="shared" si="19"/>
        <v>#N/A</v>
      </c>
      <c r="Z59" s="22" t="e">
        <f t="shared" si="13"/>
        <v>#N/A</v>
      </c>
      <c r="AA59" s="23" t="e">
        <f t="shared" si="14"/>
        <v>#N/A</v>
      </c>
      <c r="AB59" s="24" t="e">
        <f t="shared" si="20"/>
        <v>#N/A</v>
      </c>
      <c r="AC59" s="16" t="s">
        <v>27</v>
      </c>
      <c r="AD59" s="16" t="s">
        <v>28</v>
      </c>
    </row>
    <row r="60" spans="1:30" ht="16.5" thickTop="1" thickBot="1" x14ac:dyDescent="0.3">
      <c r="A60" s="84" t="s">
        <v>130</v>
      </c>
      <c r="B60" s="84" t="s">
        <v>130</v>
      </c>
      <c r="C60" s="84" t="s">
        <v>135</v>
      </c>
      <c r="D60" s="85" t="s">
        <v>134</v>
      </c>
      <c r="E60" s="110" t="e">
        <v>#N/A</v>
      </c>
      <c r="F60" s="110" t="e">
        <v>#N/A</v>
      </c>
      <c r="G60" s="110" t="e">
        <v>#N/A</v>
      </c>
      <c r="H60" s="20" t="e">
        <f t="shared" si="22"/>
        <v>#N/A</v>
      </c>
      <c r="I60" s="20" t="e">
        <f t="shared" si="22"/>
        <v>#N/A</v>
      </c>
      <c r="J60" s="20" t="e">
        <f t="shared" si="22"/>
        <v>#N/A</v>
      </c>
      <c r="K60" s="20" t="e">
        <f t="shared" si="22"/>
        <v>#N/A</v>
      </c>
      <c r="L60" s="20" t="e">
        <f t="shared" si="22"/>
        <v>#N/A</v>
      </c>
      <c r="M60" s="20" t="e">
        <f t="shared" si="22"/>
        <v>#N/A</v>
      </c>
      <c r="N60" s="22" t="e">
        <f t="shared" si="5"/>
        <v>#N/A</v>
      </c>
      <c r="O60" s="23" t="e">
        <f t="shared" si="6"/>
        <v>#N/A</v>
      </c>
      <c r="P60" s="24" t="e">
        <f t="shared" si="16"/>
        <v>#N/A</v>
      </c>
      <c r="Q60" s="25" t="e">
        <f t="shared" si="7"/>
        <v>#N/A</v>
      </c>
      <c r="R60" s="23" t="e">
        <f t="shared" si="8"/>
        <v>#N/A</v>
      </c>
      <c r="S60" s="24" t="e">
        <f t="shared" si="17"/>
        <v>#N/A</v>
      </c>
      <c r="T60" s="25" t="e">
        <f t="shared" si="9"/>
        <v>#N/A</v>
      </c>
      <c r="U60" s="23" t="e">
        <f t="shared" si="10"/>
        <v>#N/A</v>
      </c>
      <c r="V60" s="24" t="e">
        <f t="shared" si="18"/>
        <v>#N/A</v>
      </c>
      <c r="W60" s="25" t="e">
        <f t="shared" si="11"/>
        <v>#N/A</v>
      </c>
      <c r="X60" s="23" t="e">
        <f t="shared" si="12"/>
        <v>#N/A</v>
      </c>
      <c r="Y60" s="24" t="e">
        <f t="shared" si="19"/>
        <v>#N/A</v>
      </c>
      <c r="Z60" s="22" t="e">
        <f t="shared" si="13"/>
        <v>#N/A</v>
      </c>
      <c r="AA60" s="23" t="e">
        <f t="shared" si="14"/>
        <v>#N/A</v>
      </c>
      <c r="AB60" s="24" t="e">
        <f t="shared" si="20"/>
        <v>#N/A</v>
      </c>
      <c r="AC60" s="16" t="s">
        <v>27</v>
      </c>
      <c r="AD60" s="16" t="s">
        <v>28</v>
      </c>
    </row>
    <row r="61" spans="1:30" ht="16.5" thickTop="1" thickBot="1" x14ac:dyDescent="0.3">
      <c r="A61" s="84" t="s">
        <v>130</v>
      </c>
      <c r="B61" s="84" t="s">
        <v>130</v>
      </c>
      <c r="C61" s="84" t="s">
        <v>133</v>
      </c>
      <c r="D61" s="85" t="s">
        <v>132</v>
      </c>
      <c r="E61" s="110" t="e">
        <v>#N/A</v>
      </c>
      <c r="F61" s="110" t="e">
        <v>#N/A</v>
      </c>
      <c r="G61" s="110" t="e">
        <v>#N/A</v>
      </c>
      <c r="H61" s="20" t="e">
        <f t="shared" si="22"/>
        <v>#N/A</v>
      </c>
      <c r="I61" s="20" t="e">
        <f t="shared" si="22"/>
        <v>#N/A</v>
      </c>
      <c r="J61" s="20" t="e">
        <f t="shared" si="22"/>
        <v>#N/A</v>
      </c>
      <c r="K61" s="20" t="e">
        <f t="shared" si="22"/>
        <v>#N/A</v>
      </c>
      <c r="L61" s="20" t="e">
        <f t="shared" si="22"/>
        <v>#N/A</v>
      </c>
      <c r="M61" s="20" t="e">
        <f t="shared" si="22"/>
        <v>#N/A</v>
      </c>
      <c r="N61" s="22" t="e">
        <f t="shared" si="5"/>
        <v>#N/A</v>
      </c>
      <c r="O61" s="23" t="e">
        <f t="shared" si="6"/>
        <v>#N/A</v>
      </c>
      <c r="P61" s="24" t="e">
        <f t="shared" si="16"/>
        <v>#N/A</v>
      </c>
      <c r="Q61" s="25" t="e">
        <f t="shared" si="7"/>
        <v>#N/A</v>
      </c>
      <c r="R61" s="23" t="e">
        <f t="shared" si="8"/>
        <v>#N/A</v>
      </c>
      <c r="S61" s="24" t="e">
        <f t="shared" si="17"/>
        <v>#N/A</v>
      </c>
      <c r="T61" s="25" t="e">
        <f t="shared" si="9"/>
        <v>#N/A</v>
      </c>
      <c r="U61" s="23" t="e">
        <f t="shared" si="10"/>
        <v>#N/A</v>
      </c>
      <c r="V61" s="24" t="e">
        <f t="shared" si="18"/>
        <v>#N/A</v>
      </c>
      <c r="W61" s="25" t="e">
        <f t="shared" si="11"/>
        <v>#N/A</v>
      </c>
      <c r="X61" s="23" t="e">
        <f t="shared" si="12"/>
        <v>#N/A</v>
      </c>
      <c r="Y61" s="24" t="e">
        <f t="shared" si="19"/>
        <v>#N/A</v>
      </c>
      <c r="Z61" s="22" t="e">
        <f t="shared" si="13"/>
        <v>#N/A</v>
      </c>
      <c r="AA61" s="23" t="e">
        <f t="shared" si="14"/>
        <v>#N/A</v>
      </c>
      <c r="AB61" s="24" t="e">
        <f t="shared" si="20"/>
        <v>#N/A</v>
      </c>
      <c r="AC61" s="16" t="s">
        <v>27</v>
      </c>
      <c r="AD61" s="16" t="s">
        <v>28</v>
      </c>
    </row>
    <row r="62" spans="1:30" ht="15.75" thickTop="1" x14ac:dyDescent="0.25"/>
  </sheetData>
  <autoFilter ref="A2:AD61" xr:uid="{04908200-5189-439A-B9F2-D86CF9F34C10}"/>
  <mergeCells count="8">
    <mergeCell ref="Z1:AB1"/>
    <mergeCell ref="AC1:AD1"/>
    <mergeCell ref="E1:G1"/>
    <mergeCell ref="H1:M1"/>
    <mergeCell ref="N1:P1"/>
    <mergeCell ref="Q1:S1"/>
    <mergeCell ref="T1:V1"/>
    <mergeCell ref="W1:Y1"/>
  </mergeCells>
  <conditionalFormatting sqref="AC7">
    <cfRule type="iconSet" priority="19">
      <iconSet iconSet="5Arrows">
        <cfvo type="percent" val="0"/>
        <cfvo type="percent" val="20"/>
        <cfvo type="percent" val="40"/>
        <cfvo type="percent" val="60"/>
        <cfvo type="percent" val="80"/>
      </iconSet>
    </cfRule>
  </conditionalFormatting>
  <conditionalFormatting sqref="AC8">
    <cfRule type="iconSet" priority="16">
      <iconSet iconSet="5Arrows">
        <cfvo type="percent" val="0"/>
        <cfvo type="percent" val="20"/>
        <cfvo type="percent" val="40"/>
        <cfvo type="percent" val="60"/>
        <cfvo type="percent" val="80"/>
      </iconSet>
    </cfRule>
  </conditionalFormatting>
  <conditionalFormatting sqref="AC9">
    <cfRule type="iconSet" priority="15">
      <iconSet iconSet="5Arrows">
        <cfvo type="percent" val="0"/>
        <cfvo type="percent" val="20"/>
        <cfvo type="percent" val="40"/>
        <cfvo type="percent" val="60"/>
        <cfvo type="percent" val="80"/>
      </iconSet>
    </cfRule>
  </conditionalFormatting>
  <conditionalFormatting sqref="AC11">
    <cfRule type="iconSet" priority="14">
      <iconSet iconSet="5Arrows">
        <cfvo type="percent" val="0"/>
        <cfvo type="percent" val="20"/>
        <cfvo type="percent" val="40"/>
        <cfvo type="percent" val="60"/>
        <cfvo type="percent" val="80"/>
      </iconSet>
    </cfRule>
  </conditionalFormatting>
  <conditionalFormatting sqref="E9:R9 E13:G13 E11:R11 E8:G8 I8:R8 T11:AA11 T8:AA9">
    <cfRule type="cellIs" dxfId="11" priority="11" operator="greaterThan">
      <formula>1</formula>
    </cfRule>
  </conditionalFormatting>
  <conditionalFormatting sqref="AC10">
    <cfRule type="iconSet" priority="10">
      <iconSet iconSet="5Arrows">
        <cfvo type="percent" val="0"/>
        <cfvo type="percent" val="20"/>
        <cfvo type="percent" val="40"/>
        <cfvo type="percent" val="60"/>
        <cfvo type="percent" val="80"/>
      </iconSet>
    </cfRule>
  </conditionalFormatting>
  <conditionalFormatting sqref="E10:R10 T10:AA10">
    <cfRule type="cellIs" dxfId="10" priority="9" operator="greaterThan">
      <formula>1</formula>
    </cfRule>
  </conditionalFormatting>
  <conditionalFormatting sqref="AC12">
    <cfRule type="iconSet" priority="8">
      <iconSet iconSet="5Arrows">
        <cfvo type="percent" val="0"/>
        <cfvo type="percent" val="20"/>
        <cfvo type="percent" val="40"/>
        <cfvo type="percent" val="60"/>
        <cfvo type="percent" val="80"/>
      </iconSet>
    </cfRule>
  </conditionalFormatting>
  <conditionalFormatting sqref="E12:R12 T12:AA12">
    <cfRule type="cellIs" dxfId="9" priority="7" operator="greaterThan">
      <formula>1</formula>
    </cfRule>
  </conditionalFormatting>
  <conditionalFormatting sqref="AC4">
    <cfRule type="iconSet" priority="6">
      <iconSet iconSet="5Arrows">
        <cfvo type="percent" val="0"/>
        <cfvo type="percent" val="20"/>
        <cfvo type="percent" val="40"/>
        <cfvo type="percent" val="60"/>
        <cfvo type="percent" val="80"/>
      </iconSet>
    </cfRule>
  </conditionalFormatting>
  <conditionalFormatting sqref="AC6">
    <cfRule type="iconSet" priority="4">
      <iconSet iconSet="5Arrows">
        <cfvo type="percent" val="0"/>
        <cfvo type="percent" val="20"/>
        <cfvo type="percent" val="40"/>
        <cfvo type="percent" val="60"/>
        <cfvo type="percent" val="80"/>
      </iconSet>
    </cfRule>
  </conditionalFormatting>
  <conditionalFormatting sqref="AC3">
    <cfRule type="iconSet" priority="3">
      <iconSet iconSet="5Arrows">
        <cfvo type="percent" val="0"/>
        <cfvo type="percent" val="20"/>
        <cfvo type="percent" val="40"/>
        <cfvo type="percent" val="60"/>
        <cfvo type="percent" val="80"/>
      </iconSet>
    </cfRule>
  </conditionalFormatting>
  <conditionalFormatting sqref="H8">
    <cfRule type="cellIs" dxfId="8" priority="2" operator="greaterThan">
      <formula>1</formula>
    </cfRule>
  </conditionalFormatting>
  <conditionalFormatting sqref="AC5">
    <cfRule type="iconSet" priority="1">
      <iconSet iconSet="5Arrows">
        <cfvo type="percent" val="0"/>
        <cfvo type="percent" val="20"/>
        <cfvo type="percent" val="40"/>
        <cfvo type="percent" val="60"/>
        <cfvo type="percent" val="80"/>
      </iconSet>
    </cfRule>
  </conditionalFormatting>
  <pageMargins left="0.7" right="0.7" top="0.75" bottom="0.75" header="0.3" footer="0.3"/>
  <pageSetup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B909-135F-4C08-81CD-12078E64F96A}">
  <dimension ref="A1"/>
  <sheetViews>
    <sheetView workbookViewId="0">
      <selection activeCell="F17" sqref="F17"/>
    </sheetView>
  </sheetViews>
  <sheetFormatPr defaultRowHeight="15" x14ac:dyDescent="0.25"/>
  <cols>
    <col min="1" max="16384" width="9.140625" style="109"/>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50E7-02B4-42CA-BF1A-74826CF577E2}">
  <dimension ref="A1:AE63"/>
  <sheetViews>
    <sheetView zoomScaleNormal="100" workbookViewId="0">
      <selection activeCell="I5" sqref="I5"/>
    </sheetView>
  </sheetViews>
  <sheetFormatPr defaultColWidth="8.7109375" defaultRowHeight="15" x14ac:dyDescent="0.25"/>
  <cols>
    <col min="1" max="3" width="18.42578125" style="1" customWidth="1"/>
    <col min="4" max="4" width="82.42578125" style="7" customWidth="1"/>
    <col min="5" max="5" width="8.140625" style="7" bestFit="1" customWidth="1"/>
    <col min="6" max="6" width="8.140625" style="7" customWidth="1"/>
    <col min="7" max="7" width="8.140625" style="51" customWidth="1"/>
    <col min="8" max="8" width="8.85546875" style="7" customWidth="1"/>
    <col min="9" max="13" width="8.140625" style="7" customWidth="1"/>
    <col min="14" max="22" width="8.140625" style="1" customWidth="1"/>
    <col min="23" max="27" width="9.140625" style="1" customWidth="1"/>
    <col min="28" max="28" width="8.140625" style="1" customWidth="1"/>
    <col min="29" max="29" width="16.42578125" style="8" bestFit="1" customWidth="1"/>
    <col min="30" max="30" width="17" style="8" bestFit="1" customWidth="1"/>
    <col min="31" max="16384" width="8.7109375" style="1"/>
  </cols>
  <sheetData>
    <row r="1" spans="1:31" ht="39.75" customHeight="1" thickTop="1" thickBot="1" x14ac:dyDescent="0.3">
      <c r="A1" s="82"/>
      <c r="B1" s="82"/>
      <c r="C1" s="82"/>
      <c r="D1" s="67"/>
      <c r="E1" s="131" t="s">
        <v>72</v>
      </c>
      <c r="F1" s="131"/>
      <c r="G1" s="131"/>
      <c r="H1" s="132" t="s">
        <v>0</v>
      </c>
      <c r="I1" s="132"/>
      <c r="J1" s="132"/>
      <c r="K1" s="132"/>
      <c r="L1" s="132"/>
      <c r="M1" s="133"/>
      <c r="N1" s="134" t="s">
        <v>61</v>
      </c>
      <c r="O1" s="129"/>
      <c r="P1" s="129"/>
      <c r="Q1" s="129" t="s">
        <v>62</v>
      </c>
      <c r="R1" s="129"/>
      <c r="S1" s="129"/>
      <c r="T1" s="129" t="s">
        <v>63</v>
      </c>
      <c r="U1" s="129"/>
      <c r="V1" s="129"/>
      <c r="W1" s="129" t="s">
        <v>64</v>
      </c>
      <c r="X1" s="129"/>
      <c r="Y1" s="129"/>
      <c r="Z1" s="129" t="s">
        <v>65</v>
      </c>
      <c r="AA1" s="129"/>
      <c r="AB1" s="129"/>
      <c r="AC1" s="130"/>
      <c r="AD1" s="130"/>
    </row>
    <row r="2" spans="1:31" ht="30.75" customHeight="1" thickTop="1" thickBot="1" x14ac:dyDescent="0.3">
      <c r="A2" s="82" t="s">
        <v>477</v>
      </c>
      <c r="B2" s="82" t="s">
        <v>478</v>
      </c>
      <c r="C2" s="82" t="s">
        <v>479</v>
      </c>
      <c r="D2" s="69" t="s">
        <v>6</v>
      </c>
      <c r="E2" s="42" t="s">
        <v>14</v>
      </c>
      <c r="F2" s="42" t="s">
        <v>15</v>
      </c>
      <c r="G2" s="44" t="s">
        <v>16</v>
      </c>
      <c r="H2" s="68" t="s">
        <v>71</v>
      </c>
      <c r="I2" s="68" t="s">
        <v>66</v>
      </c>
      <c r="J2" s="68" t="s">
        <v>67</v>
      </c>
      <c r="K2" s="68" t="s">
        <v>68</v>
      </c>
      <c r="L2" s="68" t="s">
        <v>69</v>
      </c>
      <c r="M2" s="68" t="s">
        <v>70</v>
      </c>
      <c r="N2" s="59" t="s">
        <v>17</v>
      </c>
      <c r="O2" s="3" t="s">
        <v>18</v>
      </c>
      <c r="P2" s="4" t="s">
        <v>19</v>
      </c>
      <c r="Q2" s="2" t="s">
        <v>17</v>
      </c>
      <c r="R2" s="3" t="s">
        <v>18</v>
      </c>
      <c r="S2" s="4" t="s">
        <v>19</v>
      </c>
      <c r="T2" s="2" t="s">
        <v>17</v>
      </c>
      <c r="U2" s="3" t="s">
        <v>18</v>
      </c>
      <c r="V2" s="4" t="s">
        <v>19</v>
      </c>
      <c r="W2" s="2" t="s">
        <v>17</v>
      </c>
      <c r="X2" s="3" t="s">
        <v>18</v>
      </c>
      <c r="Y2" s="4" t="s">
        <v>19</v>
      </c>
      <c r="Z2" s="2" t="s">
        <v>17</v>
      </c>
      <c r="AA2" s="3" t="s">
        <v>18</v>
      </c>
      <c r="AB2" s="4" t="s">
        <v>19</v>
      </c>
      <c r="AC2" s="69" t="s">
        <v>20</v>
      </c>
      <c r="AD2" s="69" t="s">
        <v>21</v>
      </c>
    </row>
    <row r="3" spans="1:31" ht="16.5" thickTop="1" thickBot="1" x14ac:dyDescent="0.3">
      <c r="A3" s="100" t="s">
        <v>101</v>
      </c>
      <c r="B3" s="100" t="s">
        <v>101</v>
      </c>
      <c r="C3" s="100" t="s">
        <v>101</v>
      </c>
      <c r="D3" s="15" t="s">
        <v>29</v>
      </c>
      <c r="E3" s="76">
        <v>0.71150000000000002</v>
      </c>
      <c r="F3" s="19">
        <v>0.72670000000000001</v>
      </c>
      <c r="G3" s="45">
        <v>0.75600000000000001</v>
      </c>
      <c r="H3" s="21">
        <v>0.74039999999999995</v>
      </c>
      <c r="I3" s="66">
        <f>AVERAGE(F3:H3)*1.03</f>
        <v>0.76326433333333321</v>
      </c>
      <c r="J3" s="21">
        <f>AVERAGE(G3:I3)*1.03</f>
        <v>0.77581808777777772</v>
      </c>
      <c r="K3" s="21">
        <f>AVERAGE(H3:J3)*1.03</f>
        <v>0.78262229791481464</v>
      </c>
      <c r="L3" s="21">
        <f>AVERAGE(I3:K3)*1.03</f>
        <v>0.79711862019890112</v>
      </c>
      <c r="M3" s="21">
        <f>AVERAGE(J3:L3)*1.03</f>
        <v>0.80874192535607947</v>
      </c>
      <c r="N3" s="22">
        <f>O3*0.9</f>
        <v>0.68693789999999988</v>
      </c>
      <c r="O3" s="23">
        <f>I3</f>
        <v>0.76326433333333321</v>
      </c>
      <c r="P3" s="24">
        <f>O3*1.1</f>
        <v>0.83959076666666665</v>
      </c>
      <c r="Q3" s="25">
        <f>R3*0.9</f>
        <v>0.69823627899999996</v>
      </c>
      <c r="R3" s="23">
        <f>J3</f>
        <v>0.77581808777777772</v>
      </c>
      <c r="S3" s="24">
        <f>R3*1.1</f>
        <v>0.85339989655555559</v>
      </c>
      <c r="T3" s="25">
        <f>U3*0.9</f>
        <v>0.70436006812333318</v>
      </c>
      <c r="U3" s="23">
        <f>K3</f>
        <v>0.78262229791481464</v>
      </c>
      <c r="V3" s="24">
        <f>U3*1.1</f>
        <v>0.8608845277062962</v>
      </c>
      <c r="W3" s="25">
        <f>X3*0.9</f>
        <v>0.71740675817901101</v>
      </c>
      <c r="X3" s="23">
        <f>L3</f>
        <v>0.79711862019890112</v>
      </c>
      <c r="Y3" s="24">
        <f>X3*1.1</f>
        <v>0.87683048221879134</v>
      </c>
      <c r="Z3" s="22">
        <f>AA3*0.9</f>
        <v>0.72786773282047157</v>
      </c>
      <c r="AA3" s="23">
        <f>M3</f>
        <v>0.80874192535607947</v>
      </c>
      <c r="AB3" s="26">
        <f>AA3*1.1</f>
        <v>0.88961611789168749</v>
      </c>
      <c r="AC3" s="16" t="s">
        <v>27</v>
      </c>
      <c r="AD3" s="16" t="s">
        <v>28</v>
      </c>
      <c r="AE3" s="5"/>
    </row>
    <row r="4" spans="1:31" ht="16.5" thickTop="1" thickBot="1" x14ac:dyDescent="0.3">
      <c r="A4" s="100" t="s">
        <v>101</v>
      </c>
      <c r="B4" s="100" t="s">
        <v>101</v>
      </c>
      <c r="C4" s="100" t="s">
        <v>101</v>
      </c>
      <c r="D4" s="15" t="s">
        <v>22</v>
      </c>
      <c r="E4" s="77">
        <v>965</v>
      </c>
      <c r="F4" s="28">
        <v>829</v>
      </c>
      <c r="G4" s="46">
        <v>902</v>
      </c>
      <c r="H4" s="27">
        <v>1049</v>
      </c>
      <c r="I4" s="27">
        <f t="shared" ref="I4:M6" si="0">AVERAGE(F4:H4)*1.05</f>
        <v>973</v>
      </c>
      <c r="J4" s="27">
        <f>AVERAGE(G4:I4)*1.05</f>
        <v>1023.4</v>
      </c>
      <c r="K4" s="27">
        <f t="shared" si="0"/>
        <v>1065.8900000000001</v>
      </c>
      <c r="L4" s="27">
        <f t="shared" si="0"/>
        <v>1071.8015</v>
      </c>
      <c r="M4" s="27">
        <f t="shared" si="0"/>
        <v>1106.3820249999999</v>
      </c>
      <c r="N4" s="29">
        <f>O4*0.9</f>
        <v>875.7</v>
      </c>
      <c r="O4" s="30">
        <f>I4</f>
        <v>973</v>
      </c>
      <c r="P4" s="31">
        <f>O4*1.3</f>
        <v>1264.9000000000001</v>
      </c>
      <c r="Q4" s="32">
        <f>R4*0.9</f>
        <v>921.06</v>
      </c>
      <c r="R4" s="30">
        <f>J4</f>
        <v>1023.4</v>
      </c>
      <c r="S4" s="31">
        <f>R4*1.3</f>
        <v>1330.42</v>
      </c>
      <c r="T4" s="32">
        <f>U4*0.9</f>
        <v>959.30100000000016</v>
      </c>
      <c r="U4" s="30">
        <f>K4</f>
        <v>1065.8900000000001</v>
      </c>
      <c r="V4" s="31">
        <f>U4*1.3</f>
        <v>1385.6570000000002</v>
      </c>
      <c r="W4" s="32">
        <f>X4*0.9</f>
        <v>964.62135000000001</v>
      </c>
      <c r="X4" s="30">
        <f>L4</f>
        <v>1071.8015</v>
      </c>
      <c r="Y4" s="31">
        <f>X4*1.3</f>
        <v>1393.34195</v>
      </c>
      <c r="Z4" s="29">
        <f>AA4*0.9</f>
        <v>995.74382249999996</v>
      </c>
      <c r="AA4" s="30">
        <f>M4</f>
        <v>1106.3820249999999</v>
      </c>
      <c r="AB4" s="33">
        <f>AA4*1.3</f>
        <v>1438.2966325</v>
      </c>
      <c r="AC4" s="16" t="s">
        <v>26</v>
      </c>
      <c r="AD4" s="16" t="s">
        <v>24</v>
      </c>
      <c r="AE4" s="5"/>
    </row>
    <row r="5" spans="1:31" ht="16.5" thickTop="1" thickBot="1" x14ac:dyDescent="0.3">
      <c r="A5" s="100" t="s">
        <v>101</v>
      </c>
      <c r="B5" s="100" t="s">
        <v>101</v>
      </c>
      <c r="C5" s="100" t="s">
        <v>101</v>
      </c>
      <c r="D5" s="15" t="s">
        <v>30</v>
      </c>
      <c r="E5" s="77">
        <v>1360</v>
      </c>
      <c r="F5" s="28">
        <v>1094</v>
      </c>
      <c r="G5" s="46">
        <v>1262</v>
      </c>
      <c r="H5" s="27">
        <f>2478-1049</f>
        <v>1429</v>
      </c>
      <c r="I5" s="27">
        <f t="shared" si="0"/>
        <v>1324.7500000000002</v>
      </c>
      <c r="J5" s="27">
        <f t="shared" si="0"/>
        <v>1405.5125</v>
      </c>
      <c r="K5" s="27">
        <f t="shared" si="0"/>
        <v>1455.7418750000002</v>
      </c>
      <c r="L5" s="27">
        <f t="shared" si="0"/>
        <v>1465.1015312500003</v>
      </c>
      <c r="M5" s="27">
        <f t="shared" si="0"/>
        <v>1514.2245671875003</v>
      </c>
      <c r="N5" s="60">
        <f>O5*0.9</f>
        <v>1192.2750000000003</v>
      </c>
      <c r="O5" s="30">
        <f>I5</f>
        <v>1324.7500000000002</v>
      </c>
      <c r="P5" s="31">
        <f>O5*1.3</f>
        <v>1722.1750000000004</v>
      </c>
      <c r="Q5" s="32">
        <f>R5*0.9</f>
        <v>1264.9612500000001</v>
      </c>
      <c r="R5" s="30">
        <f>J5</f>
        <v>1405.5125</v>
      </c>
      <c r="S5" s="31" t="b">
        <f>K5=R5*1.3</f>
        <v>0</v>
      </c>
      <c r="T5" s="32">
        <f>U5*0.9</f>
        <v>1310.1676875000003</v>
      </c>
      <c r="U5" s="30">
        <f>K5</f>
        <v>1455.7418750000002</v>
      </c>
      <c r="V5" s="31">
        <f>U5*1.3</f>
        <v>1892.4644375000003</v>
      </c>
      <c r="W5" s="32">
        <f>X5*0.9</f>
        <v>1318.5913781250003</v>
      </c>
      <c r="X5" s="30">
        <f>L5</f>
        <v>1465.1015312500003</v>
      </c>
      <c r="Y5" s="31">
        <f>X5*1.3</f>
        <v>1904.6319906250005</v>
      </c>
      <c r="Z5" s="29">
        <f>AA5*0.9</f>
        <v>1362.8021104687502</v>
      </c>
      <c r="AA5" s="30">
        <f>M5</f>
        <v>1514.2245671875003</v>
      </c>
      <c r="AB5" s="33">
        <f>AA5*1.3</f>
        <v>1968.4919373437504</v>
      </c>
      <c r="AC5" s="16" t="s">
        <v>26</v>
      </c>
      <c r="AD5" s="16" t="s">
        <v>24</v>
      </c>
      <c r="AE5" s="5"/>
    </row>
    <row r="6" spans="1:31" ht="16.5" thickTop="1" thickBot="1" x14ac:dyDescent="0.3">
      <c r="A6" s="100" t="s">
        <v>101</v>
      </c>
      <c r="B6" s="100" t="s">
        <v>101</v>
      </c>
      <c r="C6" s="100" t="s">
        <v>101</v>
      </c>
      <c r="D6" s="15" t="s">
        <v>52</v>
      </c>
      <c r="E6" s="78">
        <v>822</v>
      </c>
      <c r="F6" s="27">
        <v>756</v>
      </c>
      <c r="G6" s="47">
        <v>765</v>
      </c>
      <c r="H6" s="27">
        <f>AVERAGE(E6:G6)*1.05</f>
        <v>820.05000000000007</v>
      </c>
      <c r="I6" s="27">
        <f t="shared" si="0"/>
        <v>819.36750000000006</v>
      </c>
      <c r="J6" s="27">
        <f t="shared" si="0"/>
        <v>841.54612500000019</v>
      </c>
      <c r="K6" s="27">
        <f t="shared" si="0"/>
        <v>868.33726875000013</v>
      </c>
      <c r="L6" s="27">
        <f t="shared" si="0"/>
        <v>885.23781281250012</v>
      </c>
      <c r="M6" s="27">
        <f t="shared" si="0"/>
        <v>908.2924222968752</v>
      </c>
      <c r="N6" s="61">
        <f>O6*0.9</f>
        <v>737.4307500000001</v>
      </c>
      <c r="O6" s="30">
        <f>I6</f>
        <v>819.36750000000006</v>
      </c>
      <c r="P6" s="31">
        <f>O6*1.3</f>
        <v>1065.1777500000001</v>
      </c>
      <c r="Q6" s="32">
        <f>R6*0.9</f>
        <v>757.3915125000002</v>
      </c>
      <c r="R6" s="30">
        <f>J6</f>
        <v>841.54612500000019</v>
      </c>
      <c r="S6" s="31">
        <f>R6*1.3</f>
        <v>1094.0099625000003</v>
      </c>
      <c r="T6" s="32">
        <f>U6*0.9</f>
        <v>781.50354187500011</v>
      </c>
      <c r="U6" s="30">
        <f>K6</f>
        <v>868.33726875000013</v>
      </c>
      <c r="V6" s="31">
        <f>U6*1.3</f>
        <v>1128.8384493750002</v>
      </c>
      <c r="W6" s="32">
        <f>X6*0.9</f>
        <v>796.71403153125016</v>
      </c>
      <c r="X6" s="30">
        <f>L6</f>
        <v>885.23781281250012</v>
      </c>
      <c r="Y6" s="31">
        <f>X6*1.3</f>
        <v>1150.8091566562503</v>
      </c>
      <c r="Z6" s="29">
        <f>AA6*0.9</f>
        <v>817.46318006718775</v>
      </c>
      <c r="AA6" s="30">
        <f>M6</f>
        <v>908.2924222968752</v>
      </c>
      <c r="AB6" s="33">
        <f>AA6*1.3</f>
        <v>1180.7801489859378</v>
      </c>
      <c r="AC6" s="17" t="s">
        <v>26</v>
      </c>
      <c r="AD6" s="17" t="s">
        <v>25</v>
      </c>
    </row>
    <row r="7" spans="1:31" ht="16.5" thickTop="1" thickBot="1" x14ac:dyDescent="0.3">
      <c r="A7" s="82"/>
      <c r="B7" s="82"/>
      <c r="C7" s="82"/>
      <c r="D7" s="37" t="s">
        <v>53</v>
      </c>
      <c r="E7" s="79"/>
      <c r="F7" s="34"/>
      <c r="G7" s="48"/>
      <c r="H7" s="34"/>
      <c r="I7" s="34"/>
      <c r="J7" s="34"/>
      <c r="K7" s="34"/>
      <c r="L7" s="34"/>
      <c r="M7" s="34"/>
      <c r="N7" s="35"/>
      <c r="O7" s="34"/>
      <c r="P7" s="35"/>
      <c r="Q7" s="35"/>
      <c r="R7" s="34"/>
      <c r="S7" s="35"/>
      <c r="T7" s="35"/>
      <c r="U7" s="34"/>
      <c r="V7" s="35"/>
      <c r="W7" s="35"/>
      <c r="X7" s="34"/>
      <c r="Y7" s="35"/>
      <c r="Z7" s="35"/>
      <c r="AA7" s="34"/>
      <c r="AB7" s="35"/>
      <c r="AC7" s="69"/>
      <c r="AD7" s="69"/>
      <c r="AE7" s="6"/>
    </row>
    <row r="8" spans="1:31" ht="16.5" thickTop="1" thickBot="1" x14ac:dyDescent="0.3">
      <c r="A8" s="84">
        <v>123010</v>
      </c>
      <c r="B8" s="84">
        <v>51.380099999999999</v>
      </c>
      <c r="C8" s="84" t="s">
        <v>220</v>
      </c>
      <c r="D8" s="85" t="s">
        <v>219</v>
      </c>
      <c r="E8" s="80">
        <v>0.92110000000000003</v>
      </c>
      <c r="F8" s="20">
        <v>0.82499999999999996</v>
      </c>
      <c r="G8" s="49">
        <v>0.93620000000000003</v>
      </c>
      <c r="H8" s="20">
        <f>AVERAGE(E8:G8)*1.03</f>
        <v>0.92092300000000005</v>
      </c>
      <c r="I8" s="21">
        <f>AVERAGE(F8:H8)*1.03</f>
        <v>0.92086223000000011</v>
      </c>
      <c r="J8" s="21">
        <v>1</v>
      </c>
      <c r="K8" s="21">
        <v>1</v>
      </c>
      <c r="L8" s="21">
        <v>1</v>
      </c>
      <c r="M8" s="21">
        <v>1</v>
      </c>
      <c r="N8" s="22">
        <f>O8*0.9</f>
        <v>0.82877600700000009</v>
      </c>
      <c r="O8" s="23">
        <f>I8</f>
        <v>0.92086223000000011</v>
      </c>
      <c r="P8" s="24">
        <v>1</v>
      </c>
      <c r="Q8" s="25">
        <f>R8*0.9</f>
        <v>0.9</v>
      </c>
      <c r="R8" s="23">
        <f>J8</f>
        <v>1</v>
      </c>
      <c r="S8" s="24">
        <v>1</v>
      </c>
      <c r="T8" s="25">
        <f>U8*0.9</f>
        <v>0.9</v>
      </c>
      <c r="U8" s="23">
        <f>K8</f>
        <v>1</v>
      </c>
      <c r="V8" s="24">
        <v>1</v>
      </c>
      <c r="W8" s="25">
        <f>X8*0.9</f>
        <v>0.9</v>
      </c>
      <c r="X8" s="23">
        <f>L8</f>
        <v>1</v>
      </c>
      <c r="Y8" s="24">
        <v>1</v>
      </c>
      <c r="Z8" s="22">
        <f>AA8*0.9</f>
        <v>0.9</v>
      </c>
      <c r="AA8" s="23">
        <f>M8</f>
        <v>1</v>
      </c>
      <c r="AB8" s="26">
        <v>1</v>
      </c>
      <c r="AC8" s="16" t="s">
        <v>27</v>
      </c>
      <c r="AD8" s="16" t="s">
        <v>28</v>
      </c>
      <c r="AE8" s="6"/>
    </row>
    <row r="9" spans="1:31" ht="16.5" thickTop="1" thickBot="1" x14ac:dyDescent="0.3">
      <c r="A9" s="84">
        <v>123020</v>
      </c>
      <c r="B9" s="84">
        <v>51.390099999999997</v>
      </c>
      <c r="C9" s="84" t="s">
        <v>217</v>
      </c>
      <c r="D9" s="85" t="s">
        <v>153</v>
      </c>
      <c r="E9" s="80">
        <v>0.73</v>
      </c>
      <c r="F9" s="20">
        <v>1</v>
      </c>
      <c r="G9" s="49">
        <v>1</v>
      </c>
      <c r="H9" s="20">
        <f>AVERAGE(E9:G9)*1.03</f>
        <v>0.93730000000000002</v>
      </c>
      <c r="I9" s="20">
        <v>1</v>
      </c>
      <c r="J9" s="20">
        <v>1</v>
      </c>
      <c r="K9" s="21">
        <v>1</v>
      </c>
      <c r="L9" s="21">
        <v>1</v>
      </c>
      <c r="M9" s="21">
        <v>1</v>
      </c>
      <c r="N9" s="22">
        <f>O9*0.9</f>
        <v>0.9</v>
      </c>
      <c r="O9" s="23">
        <f>I9</f>
        <v>1</v>
      </c>
      <c r="P9" s="24">
        <v>1</v>
      </c>
      <c r="Q9" s="25">
        <f>R9*0.9</f>
        <v>0.9</v>
      </c>
      <c r="R9" s="23">
        <f>J9</f>
        <v>1</v>
      </c>
      <c r="S9" s="24">
        <v>1</v>
      </c>
      <c r="T9" s="25">
        <f>U9*0.9</f>
        <v>0.9</v>
      </c>
      <c r="U9" s="23">
        <f>K9</f>
        <v>1</v>
      </c>
      <c r="V9" s="24">
        <v>1</v>
      </c>
      <c r="W9" s="25">
        <f>X9*0.9</f>
        <v>0.9</v>
      </c>
      <c r="X9" s="23">
        <f>L9</f>
        <v>1</v>
      </c>
      <c r="Y9" s="24">
        <v>1</v>
      </c>
      <c r="Z9" s="22">
        <f>AA9*0.9</f>
        <v>0.9</v>
      </c>
      <c r="AA9" s="23">
        <f>M9</f>
        <v>1</v>
      </c>
      <c r="AB9" s="26">
        <v>1</v>
      </c>
      <c r="AC9" s="16" t="s">
        <v>27</v>
      </c>
      <c r="AD9" s="16" t="s">
        <v>28</v>
      </c>
      <c r="AE9" s="6"/>
    </row>
    <row r="10" spans="1:31" ht="16.5" thickTop="1" thickBot="1" x14ac:dyDescent="0.3">
      <c r="A10" s="84">
        <v>123020</v>
      </c>
      <c r="B10" s="84">
        <v>51.390099999999997</v>
      </c>
      <c r="C10" s="84" t="s">
        <v>154</v>
      </c>
      <c r="D10" s="85" t="s">
        <v>153</v>
      </c>
      <c r="E10" s="80">
        <v>0.73</v>
      </c>
      <c r="F10" s="20">
        <v>1</v>
      </c>
      <c r="G10" s="49">
        <v>1</v>
      </c>
      <c r="H10" s="20">
        <f>AVERAGE(E10:G10)*1.03</f>
        <v>0.93730000000000002</v>
      </c>
      <c r="I10" s="20">
        <v>1</v>
      </c>
      <c r="J10" s="20">
        <v>1</v>
      </c>
      <c r="K10" s="21">
        <v>1</v>
      </c>
      <c r="L10" s="21">
        <v>1</v>
      </c>
      <c r="M10" s="21">
        <v>1</v>
      </c>
      <c r="N10" s="22">
        <f>O10*0.9</f>
        <v>0.9</v>
      </c>
      <c r="O10" s="23">
        <f>I10</f>
        <v>1</v>
      </c>
      <c r="P10" s="24">
        <v>1</v>
      </c>
      <c r="Q10" s="25">
        <f>R10*0.9</f>
        <v>0.9</v>
      </c>
      <c r="R10" s="23">
        <f>J10</f>
        <v>1</v>
      </c>
      <c r="S10" s="24">
        <v>1</v>
      </c>
      <c r="T10" s="25">
        <f>U10*0.9</f>
        <v>0.9</v>
      </c>
      <c r="U10" s="23">
        <f>K10</f>
        <v>1</v>
      </c>
      <c r="V10" s="24">
        <v>1</v>
      </c>
      <c r="W10" s="25">
        <f>X10*0.9</f>
        <v>0.9</v>
      </c>
      <c r="X10" s="23">
        <f>L10</f>
        <v>1</v>
      </c>
      <c r="Y10" s="24">
        <v>1</v>
      </c>
      <c r="Z10" s="22">
        <f>AA10*0.9</f>
        <v>0.9</v>
      </c>
      <c r="AA10" s="23">
        <f>M10</f>
        <v>1</v>
      </c>
      <c r="AB10" s="26">
        <v>1</v>
      </c>
      <c r="AC10" s="16" t="s">
        <v>27</v>
      </c>
      <c r="AD10" s="16" t="s">
        <v>28</v>
      </c>
      <c r="AE10" s="6"/>
    </row>
    <row r="11" spans="1:31" ht="16.5" thickTop="1" thickBot="1" x14ac:dyDescent="0.3">
      <c r="A11" s="84">
        <v>121000</v>
      </c>
      <c r="B11" s="84">
        <v>51.090800000000002</v>
      </c>
      <c r="C11" s="84" t="s">
        <v>212</v>
      </c>
      <c r="D11" s="85" t="s">
        <v>208</v>
      </c>
      <c r="E11" s="81">
        <v>0.70599999999999996</v>
      </c>
      <c r="F11" s="36">
        <v>0.93300000000000005</v>
      </c>
      <c r="G11" s="50">
        <v>0.93330000000000002</v>
      </c>
      <c r="H11" s="20">
        <f>AVERAGE(E11:G11)*1.03</f>
        <v>0.88315633333333343</v>
      </c>
      <c r="I11" s="21">
        <f>AVERAGE(F11:H11)*1.03</f>
        <v>0.94398000777777791</v>
      </c>
      <c r="J11" s="20">
        <v>1</v>
      </c>
      <c r="K11" s="21">
        <v>1</v>
      </c>
      <c r="L11" s="21">
        <v>1</v>
      </c>
      <c r="M11" s="21">
        <v>1</v>
      </c>
      <c r="N11" s="22">
        <f>O11*0.9</f>
        <v>0.84958200700000008</v>
      </c>
      <c r="O11" s="23">
        <f>I11</f>
        <v>0.94398000777777791</v>
      </c>
      <c r="P11" s="24">
        <v>1</v>
      </c>
      <c r="Q11" s="25">
        <f>R11*0.9</f>
        <v>0.9</v>
      </c>
      <c r="R11" s="23">
        <f>J11</f>
        <v>1</v>
      </c>
      <c r="S11" s="24">
        <v>1</v>
      </c>
      <c r="T11" s="25">
        <f>U11*0.9</f>
        <v>0.9</v>
      </c>
      <c r="U11" s="23">
        <f>K11</f>
        <v>1</v>
      </c>
      <c r="V11" s="24">
        <v>1</v>
      </c>
      <c r="W11" s="25">
        <f>X11*0.9</f>
        <v>0.9</v>
      </c>
      <c r="X11" s="23">
        <f>L11</f>
        <v>1</v>
      </c>
      <c r="Y11" s="24">
        <v>1</v>
      </c>
      <c r="Z11" s="22">
        <f>AA11*0.9</f>
        <v>0.9</v>
      </c>
      <c r="AA11" s="23">
        <f>M11</f>
        <v>1</v>
      </c>
      <c r="AB11" s="26">
        <v>1</v>
      </c>
      <c r="AC11" s="16" t="s">
        <v>27</v>
      </c>
      <c r="AD11" s="16" t="s">
        <v>28</v>
      </c>
      <c r="AE11" s="6"/>
    </row>
    <row r="12" spans="1:31" ht="16.5" thickTop="1" thickBot="1" x14ac:dyDescent="0.3">
      <c r="A12" s="84">
        <v>121000</v>
      </c>
      <c r="B12" s="84">
        <v>51.090800000000002</v>
      </c>
      <c r="C12" s="84" t="s">
        <v>209</v>
      </c>
      <c r="D12" s="85" t="s">
        <v>208</v>
      </c>
      <c r="E12" s="81">
        <v>0.70599999999999996</v>
      </c>
      <c r="F12" s="36">
        <v>0.93300000000000005</v>
      </c>
      <c r="G12" s="50">
        <v>0.93330000000000002</v>
      </c>
      <c r="H12" s="20">
        <f>AVERAGE(E12:G12)*1.03</f>
        <v>0.88315633333333343</v>
      </c>
      <c r="I12" s="21">
        <f>AVERAGE(F12:H12)*1.03</f>
        <v>0.94398000777777791</v>
      </c>
      <c r="J12" s="20">
        <v>1</v>
      </c>
      <c r="K12" s="21">
        <v>1</v>
      </c>
      <c r="L12" s="21">
        <v>1</v>
      </c>
      <c r="M12" s="21">
        <v>1</v>
      </c>
      <c r="N12" s="22">
        <f>O12*0.9</f>
        <v>0.84958200700000008</v>
      </c>
      <c r="O12" s="23">
        <f>I12</f>
        <v>0.94398000777777791</v>
      </c>
      <c r="P12" s="24">
        <v>1</v>
      </c>
      <c r="Q12" s="25">
        <f>R12*0.9</f>
        <v>0.9</v>
      </c>
      <c r="R12" s="23">
        <f>J12</f>
        <v>1</v>
      </c>
      <c r="S12" s="24">
        <v>1</v>
      </c>
      <c r="T12" s="25">
        <f>U12*0.9</f>
        <v>0.9</v>
      </c>
      <c r="U12" s="23">
        <f>K12</f>
        <v>1</v>
      </c>
      <c r="V12" s="24">
        <v>1</v>
      </c>
      <c r="W12" s="25">
        <f>X12*0.9</f>
        <v>0.9</v>
      </c>
      <c r="X12" s="23">
        <f>L12</f>
        <v>1</v>
      </c>
      <c r="Y12" s="24">
        <v>1</v>
      </c>
      <c r="Z12" s="22">
        <f>AA12*0.9</f>
        <v>0.9</v>
      </c>
      <c r="AA12" s="23">
        <f>M12</f>
        <v>1</v>
      </c>
      <c r="AB12" s="26">
        <v>1</v>
      </c>
      <c r="AC12" s="16" t="s">
        <v>27</v>
      </c>
      <c r="AD12" s="16" t="s">
        <v>28</v>
      </c>
      <c r="AE12" s="6"/>
    </row>
    <row r="13" spans="1:31" s="7" customFormat="1" ht="16.5" thickTop="1" thickBot="1" x14ac:dyDescent="0.3">
      <c r="A13" s="83"/>
      <c r="B13" s="83"/>
      <c r="C13" s="83"/>
      <c r="D13" s="53" t="s">
        <v>31</v>
      </c>
      <c r="E13" s="80"/>
      <c r="F13" s="20"/>
      <c r="G13" s="20"/>
      <c r="H13" s="20"/>
      <c r="I13" s="20"/>
      <c r="J13" s="20"/>
      <c r="K13" s="20"/>
      <c r="L13" s="20"/>
      <c r="M13" s="20"/>
      <c r="N13" s="21"/>
      <c r="O13" s="98"/>
      <c r="P13" s="20"/>
      <c r="Q13" s="20"/>
      <c r="R13" s="98"/>
      <c r="S13" s="20"/>
      <c r="T13" s="20"/>
      <c r="U13" s="98"/>
      <c r="V13" s="20"/>
      <c r="W13" s="20"/>
      <c r="X13" s="98"/>
      <c r="Y13" s="20"/>
      <c r="Z13" s="21"/>
      <c r="AA13" s="98"/>
      <c r="AB13" s="20"/>
      <c r="AC13" s="99"/>
      <c r="AD13" s="99"/>
    </row>
    <row r="14" spans="1:31" ht="16.5" thickTop="1" thickBot="1" x14ac:dyDescent="0.3">
      <c r="A14" s="84">
        <v>10100</v>
      </c>
      <c r="B14" s="84">
        <v>1.0301</v>
      </c>
      <c r="C14" s="84" t="s">
        <v>196</v>
      </c>
      <c r="D14" s="85" t="s">
        <v>195</v>
      </c>
      <c r="E14" s="76">
        <v>1</v>
      </c>
      <c r="F14" s="76">
        <v>0.85714285714285698</v>
      </c>
      <c r="G14" s="76">
        <v>1</v>
      </c>
      <c r="H14" s="20">
        <f>MIN(AVERAGE(E14:G14)*1.03,100%)</f>
        <v>0.9809523809523808</v>
      </c>
      <c r="I14" s="20">
        <f t="shared" ref="I14:M14" si="1">MIN(AVERAGE(F14:H14)*1.03,100%)</f>
        <v>0.97441269841269829</v>
      </c>
      <c r="J14" s="20">
        <f t="shared" si="1"/>
        <v>1</v>
      </c>
      <c r="K14" s="20">
        <f t="shared" si="1"/>
        <v>1</v>
      </c>
      <c r="L14" s="20">
        <f t="shared" si="1"/>
        <v>1</v>
      </c>
      <c r="M14" s="20">
        <f t="shared" si="1"/>
        <v>1</v>
      </c>
      <c r="N14" s="22">
        <f t="shared" ref="N14:N62" si="2">O14*0.9</f>
        <v>0.87697142857142851</v>
      </c>
      <c r="O14" s="23">
        <f t="shared" ref="O14:O62" si="3">I14</f>
        <v>0.97441269841269829</v>
      </c>
      <c r="P14" s="24">
        <f>MIN(O14*1.1,100%)</f>
        <v>1</v>
      </c>
      <c r="Q14" s="25">
        <f t="shared" ref="Q14:Q62" si="4">R14*0.9</f>
        <v>0.9</v>
      </c>
      <c r="R14" s="23">
        <f t="shared" ref="R14:R62" si="5">J14</f>
        <v>1</v>
      </c>
      <c r="S14" s="24">
        <f>MIN(R14*1.1,100%)</f>
        <v>1</v>
      </c>
      <c r="T14" s="25">
        <f t="shared" ref="T14:T62" si="6">U14*0.9</f>
        <v>0.9</v>
      </c>
      <c r="U14" s="23">
        <f t="shared" ref="U14:U62" si="7">K14</f>
        <v>1</v>
      </c>
      <c r="V14" s="24">
        <f>MIN(U14*1.1,100%)</f>
        <v>1</v>
      </c>
      <c r="W14" s="25">
        <f t="shared" ref="W14:W62" si="8">X14*0.9</f>
        <v>0.9</v>
      </c>
      <c r="X14" s="23">
        <f t="shared" ref="X14:X62" si="9">L14</f>
        <v>1</v>
      </c>
      <c r="Y14" s="24">
        <f>MIN(X14*1.1,100%)</f>
        <v>1</v>
      </c>
      <c r="Z14" s="22">
        <f t="shared" ref="Z14:Z62" si="10">AA14*0.9</f>
        <v>0.9</v>
      </c>
      <c r="AA14" s="23">
        <f t="shared" ref="AA14:AA62" si="11">M14</f>
        <v>1</v>
      </c>
      <c r="AB14" s="24">
        <f>MIN(AA14*1.1,100%)</f>
        <v>1</v>
      </c>
      <c r="AC14" s="16" t="s">
        <v>27</v>
      </c>
      <c r="AD14" s="16" t="s">
        <v>28</v>
      </c>
    </row>
    <row r="15" spans="1:31" ht="16.5" thickTop="1" thickBot="1" x14ac:dyDescent="0.3">
      <c r="A15" s="84">
        <v>10100</v>
      </c>
      <c r="B15" s="84">
        <v>1.0102</v>
      </c>
      <c r="C15" s="84" t="s">
        <v>190</v>
      </c>
      <c r="D15" s="85" t="s">
        <v>189</v>
      </c>
      <c r="E15" s="76">
        <v>1</v>
      </c>
      <c r="F15" s="76">
        <v>0.85714285714285698</v>
      </c>
      <c r="G15" s="76">
        <v>1</v>
      </c>
      <c r="H15" s="20">
        <f t="shared" ref="H15:H62" si="12">MIN(AVERAGE(E15:G15)*1.03,100%)</f>
        <v>0.9809523809523808</v>
      </c>
      <c r="I15" s="20">
        <f t="shared" ref="I15:I62" si="13">MIN(AVERAGE(F15:H15)*1.03,100%)</f>
        <v>0.97441269841269829</v>
      </c>
      <c r="J15" s="20">
        <f t="shared" ref="J15:J62" si="14">MIN(AVERAGE(G15:I15)*1.03,100%)</f>
        <v>1</v>
      </c>
      <c r="K15" s="20">
        <f t="shared" ref="K15:K62" si="15">MIN(AVERAGE(H15:J15)*1.03,100%)</f>
        <v>1</v>
      </c>
      <c r="L15" s="20">
        <f t="shared" ref="L15:L62" si="16">MIN(AVERAGE(I15:K15)*1.03,100%)</f>
        <v>1</v>
      </c>
      <c r="M15" s="20">
        <f t="shared" ref="M15:M62" si="17">MIN(AVERAGE(J15:L15)*1.03,100%)</f>
        <v>1</v>
      </c>
      <c r="N15" s="22">
        <f t="shared" si="2"/>
        <v>0.87697142857142851</v>
      </c>
      <c r="O15" s="23">
        <f t="shared" si="3"/>
        <v>0.97441269841269829</v>
      </c>
      <c r="P15" s="24">
        <f t="shared" ref="P15:P62" si="18">MIN(O15*1.1,100%)</f>
        <v>1</v>
      </c>
      <c r="Q15" s="25">
        <f t="shared" si="4"/>
        <v>0.9</v>
      </c>
      <c r="R15" s="23">
        <f t="shared" si="5"/>
        <v>1</v>
      </c>
      <c r="S15" s="24">
        <f t="shared" ref="S15:S62" si="19">MIN(R15*1.1,100%)</f>
        <v>1</v>
      </c>
      <c r="T15" s="25">
        <f t="shared" si="6"/>
        <v>0.9</v>
      </c>
      <c r="U15" s="23">
        <f t="shared" si="7"/>
        <v>1</v>
      </c>
      <c r="V15" s="24">
        <f t="shared" ref="V15:V62" si="20">MIN(U15*1.1,100%)</f>
        <v>1</v>
      </c>
      <c r="W15" s="25">
        <f t="shared" si="8"/>
        <v>0.9</v>
      </c>
      <c r="X15" s="23">
        <f t="shared" si="9"/>
        <v>1</v>
      </c>
      <c r="Y15" s="24">
        <f t="shared" ref="Y15:Y62" si="21">MIN(X15*1.1,100%)</f>
        <v>1</v>
      </c>
      <c r="Z15" s="22">
        <f t="shared" si="10"/>
        <v>0.9</v>
      </c>
      <c r="AA15" s="23">
        <f t="shared" si="11"/>
        <v>1</v>
      </c>
      <c r="AB15" s="24">
        <f t="shared" ref="AB15:AB62" si="22">MIN(AA15*1.1,100%)</f>
        <v>1</v>
      </c>
      <c r="AC15" s="16" t="s">
        <v>27</v>
      </c>
      <c r="AD15" s="16" t="s">
        <v>28</v>
      </c>
    </row>
    <row r="16" spans="1:31" ht="16.5" thickTop="1" thickBot="1" x14ac:dyDescent="0.3">
      <c r="A16" s="84">
        <v>10300</v>
      </c>
      <c r="B16" s="84">
        <v>1.0102</v>
      </c>
      <c r="C16" s="84" t="s">
        <v>193</v>
      </c>
      <c r="D16" s="85" t="s">
        <v>192</v>
      </c>
      <c r="E16" s="76">
        <v>1</v>
      </c>
      <c r="F16" s="76">
        <v>0.875</v>
      </c>
      <c r="G16" s="76">
        <v>1</v>
      </c>
      <c r="H16" s="20">
        <f t="shared" si="12"/>
        <v>0.98708333333333342</v>
      </c>
      <c r="I16" s="20">
        <f t="shared" si="13"/>
        <v>0.98264861111111113</v>
      </c>
      <c r="J16" s="20">
        <f t="shared" si="14"/>
        <v>1</v>
      </c>
      <c r="K16" s="20">
        <f t="shared" si="15"/>
        <v>1</v>
      </c>
      <c r="L16" s="20">
        <f t="shared" si="16"/>
        <v>1</v>
      </c>
      <c r="M16" s="20">
        <f t="shared" si="17"/>
        <v>1</v>
      </c>
      <c r="N16" s="22">
        <f t="shared" si="2"/>
        <v>0.88438375000000002</v>
      </c>
      <c r="O16" s="23">
        <f t="shared" si="3"/>
        <v>0.98264861111111113</v>
      </c>
      <c r="P16" s="24">
        <f t="shared" si="18"/>
        <v>1</v>
      </c>
      <c r="Q16" s="25">
        <f t="shared" si="4"/>
        <v>0.9</v>
      </c>
      <c r="R16" s="23">
        <f t="shared" si="5"/>
        <v>1</v>
      </c>
      <c r="S16" s="24">
        <f t="shared" si="19"/>
        <v>1</v>
      </c>
      <c r="T16" s="25">
        <f t="shared" si="6"/>
        <v>0.9</v>
      </c>
      <c r="U16" s="23">
        <f t="shared" si="7"/>
        <v>1</v>
      </c>
      <c r="V16" s="24">
        <f t="shared" si="20"/>
        <v>1</v>
      </c>
      <c r="W16" s="25">
        <f t="shared" si="8"/>
        <v>0.9</v>
      </c>
      <c r="X16" s="23">
        <f t="shared" si="9"/>
        <v>1</v>
      </c>
      <c r="Y16" s="24">
        <f t="shared" si="21"/>
        <v>1</v>
      </c>
      <c r="Z16" s="22">
        <f t="shared" si="10"/>
        <v>0.9</v>
      </c>
      <c r="AA16" s="23">
        <f t="shared" si="11"/>
        <v>1</v>
      </c>
      <c r="AB16" s="24">
        <f t="shared" si="22"/>
        <v>1</v>
      </c>
      <c r="AC16" s="16" t="s">
        <v>27</v>
      </c>
      <c r="AD16" s="16" t="s">
        <v>28</v>
      </c>
    </row>
    <row r="17" spans="1:30" ht="16.5" thickTop="1" thickBot="1" x14ac:dyDescent="0.3">
      <c r="A17" s="84">
        <v>11200</v>
      </c>
      <c r="B17" s="84">
        <v>1.0102</v>
      </c>
      <c r="C17" s="84" t="s">
        <v>234</v>
      </c>
      <c r="D17" s="85" t="s">
        <v>233</v>
      </c>
      <c r="E17" s="76">
        <v>1</v>
      </c>
      <c r="F17" s="76">
        <v>1</v>
      </c>
      <c r="G17" s="76">
        <v>1</v>
      </c>
      <c r="H17" s="20">
        <f t="shared" si="12"/>
        <v>1</v>
      </c>
      <c r="I17" s="20">
        <f t="shared" si="13"/>
        <v>1</v>
      </c>
      <c r="J17" s="20">
        <f t="shared" si="14"/>
        <v>1</v>
      </c>
      <c r="K17" s="20">
        <f t="shared" si="15"/>
        <v>1</v>
      </c>
      <c r="L17" s="20">
        <f t="shared" si="16"/>
        <v>1</v>
      </c>
      <c r="M17" s="20">
        <f t="shared" si="17"/>
        <v>1</v>
      </c>
      <c r="N17" s="22">
        <f t="shared" si="2"/>
        <v>0.9</v>
      </c>
      <c r="O17" s="23">
        <f t="shared" si="3"/>
        <v>1</v>
      </c>
      <c r="P17" s="24">
        <f t="shared" si="18"/>
        <v>1</v>
      </c>
      <c r="Q17" s="25">
        <f t="shared" si="4"/>
        <v>0.9</v>
      </c>
      <c r="R17" s="23">
        <f t="shared" si="5"/>
        <v>1</v>
      </c>
      <c r="S17" s="24">
        <f t="shared" si="19"/>
        <v>1</v>
      </c>
      <c r="T17" s="25">
        <f t="shared" si="6"/>
        <v>0.9</v>
      </c>
      <c r="U17" s="23">
        <f t="shared" si="7"/>
        <v>1</v>
      </c>
      <c r="V17" s="24">
        <f t="shared" si="20"/>
        <v>1</v>
      </c>
      <c r="W17" s="25">
        <f t="shared" si="8"/>
        <v>0.9</v>
      </c>
      <c r="X17" s="23">
        <f t="shared" si="9"/>
        <v>1</v>
      </c>
      <c r="Y17" s="24">
        <f t="shared" si="21"/>
        <v>1</v>
      </c>
      <c r="Z17" s="22">
        <f t="shared" si="10"/>
        <v>0.9</v>
      </c>
      <c r="AA17" s="23">
        <f t="shared" si="11"/>
        <v>1</v>
      </c>
      <c r="AB17" s="24">
        <f t="shared" si="22"/>
        <v>1</v>
      </c>
      <c r="AC17" s="16" t="s">
        <v>27</v>
      </c>
      <c r="AD17" s="16" t="s">
        <v>28</v>
      </c>
    </row>
    <row r="18" spans="1:30" ht="16.5" thickTop="1" thickBot="1" x14ac:dyDescent="0.3">
      <c r="A18" s="84">
        <v>11200</v>
      </c>
      <c r="B18" s="84">
        <v>1.0102</v>
      </c>
      <c r="C18" s="84" t="s">
        <v>199</v>
      </c>
      <c r="D18" s="85" t="s">
        <v>198</v>
      </c>
      <c r="E18" s="76">
        <v>1</v>
      </c>
      <c r="F18" s="76">
        <v>1</v>
      </c>
      <c r="G18" s="76">
        <v>1</v>
      </c>
      <c r="H18" s="20">
        <f t="shared" si="12"/>
        <v>1</v>
      </c>
      <c r="I18" s="20">
        <f t="shared" si="13"/>
        <v>1</v>
      </c>
      <c r="J18" s="20">
        <f t="shared" si="14"/>
        <v>1</v>
      </c>
      <c r="K18" s="20">
        <f t="shared" si="15"/>
        <v>1</v>
      </c>
      <c r="L18" s="20">
        <f t="shared" si="16"/>
        <v>1</v>
      </c>
      <c r="M18" s="20">
        <f t="shared" si="17"/>
        <v>1</v>
      </c>
      <c r="N18" s="22">
        <f t="shared" si="2"/>
        <v>0.9</v>
      </c>
      <c r="O18" s="23">
        <f t="shared" si="3"/>
        <v>1</v>
      </c>
      <c r="P18" s="24">
        <f t="shared" si="18"/>
        <v>1</v>
      </c>
      <c r="Q18" s="25">
        <f t="shared" si="4"/>
        <v>0.9</v>
      </c>
      <c r="R18" s="23">
        <f t="shared" si="5"/>
        <v>1</v>
      </c>
      <c r="S18" s="24">
        <f t="shared" si="19"/>
        <v>1</v>
      </c>
      <c r="T18" s="25">
        <f t="shared" si="6"/>
        <v>0.9</v>
      </c>
      <c r="U18" s="23">
        <f t="shared" si="7"/>
        <v>1</v>
      </c>
      <c r="V18" s="24">
        <f t="shared" si="20"/>
        <v>1</v>
      </c>
      <c r="W18" s="25">
        <f t="shared" si="8"/>
        <v>0.9</v>
      </c>
      <c r="X18" s="23">
        <f t="shared" si="9"/>
        <v>1</v>
      </c>
      <c r="Y18" s="24">
        <f t="shared" si="21"/>
        <v>1</v>
      </c>
      <c r="Z18" s="22">
        <f t="shared" si="10"/>
        <v>0.9</v>
      </c>
      <c r="AA18" s="23">
        <f t="shared" si="11"/>
        <v>1</v>
      </c>
      <c r="AB18" s="24">
        <f t="shared" si="22"/>
        <v>1</v>
      </c>
      <c r="AC18" s="16" t="s">
        <v>27</v>
      </c>
      <c r="AD18" s="16" t="s">
        <v>28</v>
      </c>
    </row>
    <row r="19" spans="1:30" ht="16.5" thickTop="1" thickBot="1" x14ac:dyDescent="0.3">
      <c r="A19" s="84">
        <v>11300</v>
      </c>
      <c r="B19" s="84">
        <v>1.0102</v>
      </c>
      <c r="C19" s="84" t="s">
        <v>201</v>
      </c>
      <c r="D19" s="85" t="s">
        <v>104</v>
      </c>
      <c r="E19" s="76">
        <v>1</v>
      </c>
      <c r="F19" s="76">
        <v>1</v>
      </c>
      <c r="G19" s="76">
        <v>1</v>
      </c>
      <c r="H19" s="20">
        <f t="shared" si="12"/>
        <v>1</v>
      </c>
      <c r="I19" s="20">
        <f t="shared" si="13"/>
        <v>1</v>
      </c>
      <c r="J19" s="20">
        <f t="shared" si="14"/>
        <v>1</v>
      </c>
      <c r="K19" s="20">
        <f t="shared" si="15"/>
        <v>1</v>
      </c>
      <c r="L19" s="20">
        <f t="shared" si="16"/>
        <v>1</v>
      </c>
      <c r="M19" s="20">
        <f t="shared" si="17"/>
        <v>1</v>
      </c>
      <c r="N19" s="22">
        <f t="shared" si="2"/>
        <v>0.9</v>
      </c>
      <c r="O19" s="23">
        <f t="shared" si="3"/>
        <v>1</v>
      </c>
      <c r="P19" s="24">
        <f t="shared" si="18"/>
        <v>1</v>
      </c>
      <c r="Q19" s="25">
        <f t="shared" si="4"/>
        <v>0.9</v>
      </c>
      <c r="R19" s="23">
        <f t="shared" si="5"/>
        <v>1</v>
      </c>
      <c r="S19" s="24">
        <f t="shared" si="19"/>
        <v>1</v>
      </c>
      <c r="T19" s="25">
        <f t="shared" si="6"/>
        <v>0.9</v>
      </c>
      <c r="U19" s="23">
        <f t="shared" si="7"/>
        <v>1</v>
      </c>
      <c r="V19" s="24">
        <f t="shared" si="20"/>
        <v>1</v>
      </c>
      <c r="W19" s="25">
        <f t="shared" si="8"/>
        <v>0.9</v>
      </c>
      <c r="X19" s="23">
        <f t="shared" si="9"/>
        <v>1</v>
      </c>
      <c r="Y19" s="24">
        <f t="shared" si="21"/>
        <v>1</v>
      </c>
      <c r="Z19" s="22">
        <f t="shared" si="10"/>
        <v>0.9</v>
      </c>
      <c r="AA19" s="23">
        <f t="shared" si="11"/>
        <v>1</v>
      </c>
      <c r="AB19" s="24">
        <f t="shared" si="22"/>
        <v>1</v>
      </c>
      <c r="AC19" s="16" t="s">
        <v>27</v>
      </c>
      <c r="AD19" s="16" t="s">
        <v>28</v>
      </c>
    </row>
    <row r="20" spans="1:30" ht="16.5" thickTop="1" thickBot="1" x14ac:dyDescent="0.3">
      <c r="A20" s="84">
        <v>19900</v>
      </c>
      <c r="B20" s="84">
        <v>1.9999</v>
      </c>
      <c r="C20" s="84" t="s">
        <v>223</v>
      </c>
      <c r="D20" s="85" t="s">
        <v>222</v>
      </c>
      <c r="E20" s="76" t="e">
        <v>#N/A</v>
      </c>
      <c r="F20" s="76" t="e">
        <v>#N/A</v>
      </c>
      <c r="G20" s="76" t="e">
        <v>#N/A</v>
      </c>
      <c r="H20" s="20" t="e">
        <f t="shared" si="12"/>
        <v>#N/A</v>
      </c>
      <c r="I20" s="20" t="e">
        <f t="shared" si="13"/>
        <v>#N/A</v>
      </c>
      <c r="J20" s="20" t="e">
        <f t="shared" si="14"/>
        <v>#N/A</v>
      </c>
      <c r="K20" s="20" t="e">
        <f t="shared" si="15"/>
        <v>#N/A</v>
      </c>
      <c r="L20" s="20" t="e">
        <f t="shared" si="16"/>
        <v>#N/A</v>
      </c>
      <c r="M20" s="20" t="e">
        <f t="shared" si="17"/>
        <v>#N/A</v>
      </c>
      <c r="N20" s="22" t="e">
        <f t="shared" si="2"/>
        <v>#N/A</v>
      </c>
      <c r="O20" s="23" t="e">
        <f t="shared" si="3"/>
        <v>#N/A</v>
      </c>
      <c r="P20" s="24" t="e">
        <f t="shared" si="18"/>
        <v>#N/A</v>
      </c>
      <c r="Q20" s="25" t="e">
        <f t="shared" si="4"/>
        <v>#N/A</v>
      </c>
      <c r="R20" s="23" t="e">
        <f t="shared" si="5"/>
        <v>#N/A</v>
      </c>
      <c r="S20" s="24" t="e">
        <f t="shared" si="19"/>
        <v>#N/A</v>
      </c>
      <c r="T20" s="25" t="e">
        <f t="shared" si="6"/>
        <v>#N/A</v>
      </c>
      <c r="U20" s="23" t="e">
        <f t="shared" si="7"/>
        <v>#N/A</v>
      </c>
      <c r="V20" s="24" t="e">
        <f t="shared" si="20"/>
        <v>#N/A</v>
      </c>
      <c r="W20" s="25" t="e">
        <f t="shared" si="8"/>
        <v>#N/A</v>
      </c>
      <c r="X20" s="23" t="e">
        <f t="shared" si="9"/>
        <v>#N/A</v>
      </c>
      <c r="Y20" s="24" t="e">
        <f t="shared" si="21"/>
        <v>#N/A</v>
      </c>
      <c r="Z20" s="22" t="e">
        <f t="shared" si="10"/>
        <v>#N/A</v>
      </c>
      <c r="AA20" s="23" t="e">
        <f t="shared" si="11"/>
        <v>#N/A</v>
      </c>
      <c r="AB20" s="24" t="e">
        <f t="shared" si="22"/>
        <v>#N/A</v>
      </c>
      <c r="AC20" s="16" t="s">
        <v>27</v>
      </c>
      <c r="AD20" s="16" t="s">
        <v>28</v>
      </c>
    </row>
    <row r="21" spans="1:30" ht="16.5" thickTop="1" thickBot="1" x14ac:dyDescent="0.3">
      <c r="A21" s="84">
        <v>19900</v>
      </c>
      <c r="B21" s="84">
        <v>1.9999</v>
      </c>
      <c r="C21" s="84" t="s">
        <v>157</v>
      </c>
      <c r="D21" s="85" t="s">
        <v>156</v>
      </c>
      <c r="E21" s="76" t="e">
        <v>#N/A</v>
      </c>
      <c r="F21" s="76" t="e">
        <v>#N/A</v>
      </c>
      <c r="G21" s="76" t="e">
        <v>#N/A</v>
      </c>
      <c r="H21" s="20" t="e">
        <f t="shared" si="12"/>
        <v>#N/A</v>
      </c>
      <c r="I21" s="20" t="e">
        <f t="shared" si="13"/>
        <v>#N/A</v>
      </c>
      <c r="J21" s="20" t="e">
        <f t="shared" si="14"/>
        <v>#N/A</v>
      </c>
      <c r="K21" s="20" t="e">
        <f t="shared" si="15"/>
        <v>#N/A</v>
      </c>
      <c r="L21" s="20" t="e">
        <f t="shared" si="16"/>
        <v>#N/A</v>
      </c>
      <c r="M21" s="20" t="e">
        <f t="shared" si="17"/>
        <v>#N/A</v>
      </c>
      <c r="N21" s="22" t="e">
        <f t="shared" si="2"/>
        <v>#N/A</v>
      </c>
      <c r="O21" s="23" t="e">
        <f t="shared" si="3"/>
        <v>#N/A</v>
      </c>
      <c r="P21" s="24" t="e">
        <f t="shared" si="18"/>
        <v>#N/A</v>
      </c>
      <c r="Q21" s="25" t="e">
        <f t="shared" si="4"/>
        <v>#N/A</v>
      </c>
      <c r="R21" s="23" t="e">
        <f t="shared" si="5"/>
        <v>#N/A</v>
      </c>
      <c r="S21" s="24" t="e">
        <f t="shared" si="19"/>
        <v>#N/A</v>
      </c>
      <c r="T21" s="25" t="e">
        <f t="shared" si="6"/>
        <v>#N/A</v>
      </c>
      <c r="U21" s="23" t="e">
        <f t="shared" si="7"/>
        <v>#N/A</v>
      </c>
      <c r="V21" s="24" t="e">
        <f t="shared" si="20"/>
        <v>#N/A</v>
      </c>
      <c r="W21" s="25" t="e">
        <f t="shared" si="8"/>
        <v>#N/A</v>
      </c>
      <c r="X21" s="23" t="e">
        <f t="shared" si="9"/>
        <v>#N/A</v>
      </c>
      <c r="Y21" s="24" t="e">
        <f t="shared" si="21"/>
        <v>#N/A</v>
      </c>
      <c r="Z21" s="22" t="e">
        <f t="shared" si="10"/>
        <v>#N/A</v>
      </c>
      <c r="AA21" s="23" t="e">
        <f t="shared" si="11"/>
        <v>#N/A</v>
      </c>
      <c r="AB21" s="24" t="e">
        <f t="shared" si="22"/>
        <v>#N/A</v>
      </c>
      <c r="AC21" s="16" t="s">
        <v>27</v>
      </c>
      <c r="AD21" s="16" t="s">
        <v>28</v>
      </c>
    </row>
    <row r="22" spans="1:30" ht="16.5" thickTop="1" thickBot="1" x14ac:dyDescent="0.3">
      <c r="A22" s="84">
        <v>50200</v>
      </c>
      <c r="B22" s="84">
        <v>52.030200000000001</v>
      </c>
      <c r="C22" s="84" t="s">
        <v>181</v>
      </c>
      <c r="D22" s="85" t="s">
        <v>109</v>
      </c>
      <c r="E22" s="76">
        <v>1</v>
      </c>
      <c r="F22" s="76">
        <v>0.66666666666666696</v>
      </c>
      <c r="G22" s="76">
        <v>0.875</v>
      </c>
      <c r="H22" s="20">
        <f t="shared" si="12"/>
        <v>0.87263888888888896</v>
      </c>
      <c r="I22" s="20">
        <f t="shared" si="13"/>
        <v>0.82891157407407423</v>
      </c>
      <c r="J22" s="20">
        <f t="shared" si="14"/>
        <v>0.88461565895061745</v>
      </c>
      <c r="K22" s="20">
        <f t="shared" si="15"/>
        <v>0.88791703519032927</v>
      </c>
      <c r="L22" s="20">
        <f t="shared" si="16"/>
        <v>0.89316253208715712</v>
      </c>
      <c r="M22" s="20">
        <f t="shared" si="17"/>
        <v>0.91522202767164895</v>
      </c>
      <c r="N22" s="22">
        <f t="shared" si="2"/>
        <v>0.74602041666666685</v>
      </c>
      <c r="O22" s="23">
        <f t="shared" si="3"/>
        <v>0.82891157407407423</v>
      </c>
      <c r="P22" s="24">
        <f t="shared" si="18"/>
        <v>0.91180273148148172</v>
      </c>
      <c r="Q22" s="25">
        <f t="shared" si="4"/>
        <v>0.79615409305555573</v>
      </c>
      <c r="R22" s="23">
        <f t="shared" si="5"/>
        <v>0.88461565895061745</v>
      </c>
      <c r="S22" s="24">
        <f t="shared" si="19"/>
        <v>0.97307722484567927</v>
      </c>
      <c r="T22" s="25">
        <f t="shared" si="6"/>
        <v>0.7991253316712964</v>
      </c>
      <c r="U22" s="23">
        <f t="shared" si="7"/>
        <v>0.88791703519032927</v>
      </c>
      <c r="V22" s="24">
        <f t="shared" si="20"/>
        <v>0.97670873870936226</v>
      </c>
      <c r="W22" s="25">
        <f t="shared" si="8"/>
        <v>0.8038462788784414</v>
      </c>
      <c r="X22" s="23">
        <f t="shared" si="9"/>
        <v>0.89316253208715712</v>
      </c>
      <c r="Y22" s="24">
        <f t="shared" si="21"/>
        <v>0.98247878529587296</v>
      </c>
      <c r="Z22" s="22">
        <f t="shared" si="10"/>
        <v>0.82369982490448412</v>
      </c>
      <c r="AA22" s="23">
        <f t="shared" si="11"/>
        <v>0.91522202767164895</v>
      </c>
      <c r="AB22" s="24">
        <f t="shared" si="22"/>
        <v>1</v>
      </c>
      <c r="AC22" s="16" t="s">
        <v>27</v>
      </c>
      <c r="AD22" s="16" t="s">
        <v>28</v>
      </c>
    </row>
    <row r="23" spans="1:30" ht="16.5" thickTop="1" thickBot="1" x14ac:dyDescent="0.3">
      <c r="A23" s="84">
        <v>50600</v>
      </c>
      <c r="B23" s="84">
        <v>52.020099999999999</v>
      </c>
      <c r="C23" s="84" t="s">
        <v>184</v>
      </c>
      <c r="D23" s="85" t="s">
        <v>183</v>
      </c>
      <c r="E23" s="76" t="e">
        <v>#N/A</v>
      </c>
      <c r="F23" s="76" t="e">
        <v>#N/A</v>
      </c>
      <c r="G23" s="76" t="e">
        <v>#N/A</v>
      </c>
      <c r="H23" s="20" t="e">
        <f t="shared" si="12"/>
        <v>#N/A</v>
      </c>
      <c r="I23" s="20" t="e">
        <f t="shared" si="13"/>
        <v>#N/A</v>
      </c>
      <c r="J23" s="20" t="e">
        <f t="shared" si="14"/>
        <v>#N/A</v>
      </c>
      <c r="K23" s="20" t="e">
        <f t="shared" si="15"/>
        <v>#N/A</v>
      </c>
      <c r="L23" s="20" t="e">
        <f t="shared" si="16"/>
        <v>#N/A</v>
      </c>
      <c r="M23" s="20" t="e">
        <f t="shared" si="17"/>
        <v>#N/A</v>
      </c>
      <c r="N23" s="22" t="e">
        <f t="shared" si="2"/>
        <v>#N/A</v>
      </c>
      <c r="O23" s="23" t="e">
        <f t="shared" si="3"/>
        <v>#N/A</v>
      </c>
      <c r="P23" s="24" t="e">
        <f t="shared" si="18"/>
        <v>#N/A</v>
      </c>
      <c r="Q23" s="25" t="e">
        <f t="shared" si="4"/>
        <v>#N/A</v>
      </c>
      <c r="R23" s="23" t="e">
        <f t="shared" si="5"/>
        <v>#N/A</v>
      </c>
      <c r="S23" s="24" t="e">
        <f t="shared" si="19"/>
        <v>#N/A</v>
      </c>
      <c r="T23" s="25" t="e">
        <f t="shared" si="6"/>
        <v>#N/A</v>
      </c>
      <c r="U23" s="23" t="e">
        <f t="shared" si="7"/>
        <v>#N/A</v>
      </c>
      <c r="V23" s="24" t="e">
        <f t="shared" si="20"/>
        <v>#N/A</v>
      </c>
      <c r="W23" s="25" t="e">
        <f t="shared" si="8"/>
        <v>#N/A</v>
      </c>
      <c r="X23" s="23" t="e">
        <f t="shared" si="9"/>
        <v>#N/A</v>
      </c>
      <c r="Y23" s="24" t="e">
        <f t="shared" si="21"/>
        <v>#N/A</v>
      </c>
      <c r="Z23" s="22" t="e">
        <f t="shared" si="10"/>
        <v>#N/A</v>
      </c>
      <c r="AA23" s="23" t="e">
        <f t="shared" si="11"/>
        <v>#N/A</v>
      </c>
      <c r="AB23" s="24" t="e">
        <f t="shared" si="22"/>
        <v>#N/A</v>
      </c>
      <c r="AC23" s="16" t="s">
        <v>27</v>
      </c>
      <c r="AD23" s="16" t="s">
        <v>28</v>
      </c>
    </row>
    <row r="24" spans="1:30" ht="16.5" thickTop="1" thickBot="1" x14ac:dyDescent="0.3">
      <c r="A24" s="84">
        <v>50630</v>
      </c>
      <c r="B24" s="84">
        <v>52.020400000000002</v>
      </c>
      <c r="C24" s="84" t="s">
        <v>162</v>
      </c>
      <c r="D24" s="85" t="s">
        <v>161</v>
      </c>
      <c r="E24" s="76" t="e">
        <v>#N/A</v>
      </c>
      <c r="F24" s="76" t="e">
        <v>#N/A</v>
      </c>
      <c r="G24" s="76" t="e">
        <v>#N/A</v>
      </c>
      <c r="H24" s="20" t="e">
        <f t="shared" si="12"/>
        <v>#N/A</v>
      </c>
      <c r="I24" s="20" t="e">
        <f t="shared" si="13"/>
        <v>#N/A</v>
      </c>
      <c r="J24" s="20" t="e">
        <f t="shared" si="14"/>
        <v>#N/A</v>
      </c>
      <c r="K24" s="20" t="e">
        <f t="shared" si="15"/>
        <v>#N/A</v>
      </c>
      <c r="L24" s="20" t="e">
        <f t="shared" si="16"/>
        <v>#N/A</v>
      </c>
      <c r="M24" s="20" t="e">
        <f t="shared" si="17"/>
        <v>#N/A</v>
      </c>
      <c r="N24" s="22" t="e">
        <f t="shared" si="2"/>
        <v>#N/A</v>
      </c>
      <c r="O24" s="23" t="e">
        <f t="shared" si="3"/>
        <v>#N/A</v>
      </c>
      <c r="P24" s="24" t="e">
        <f t="shared" si="18"/>
        <v>#N/A</v>
      </c>
      <c r="Q24" s="25" t="e">
        <f t="shared" si="4"/>
        <v>#N/A</v>
      </c>
      <c r="R24" s="23" t="e">
        <f t="shared" si="5"/>
        <v>#N/A</v>
      </c>
      <c r="S24" s="24" t="e">
        <f t="shared" si="19"/>
        <v>#N/A</v>
      </c>
      <c r="T24" s="25" t="e">
        <f t="shared" si="6"/>
        <v>#N/A</v>
      </c>
      <c r="U24" s="23" t="e">
        <f t="shared" si="7"/>
        <v>#N/A</v>
      </c>
      <c r="V24" s="24" t="e">
        <f t="shared" si="20"/>
        <v>#N/A</v>
      </c>
      <c r="W24" s="25" t="e">
        <f t="shared" si="8"/>
        <v>#N/A</v>
      </c>
      <c r="X24" s="23" t="e">
        <f t="shared" si="9"/>
        <v>#N/A</v>
      </c>
      <c r="Y24" s="24" t="e">
        <f t="shared" si="21"/>
        <v>#N/A</v>
      </c>
      <c r="Z24" s="22" t="e">
        <f t="shared" si="10"/>
        <v>#N/A</v>
      </c>
      <c r="AA24" s="23" t="e">
        <f t="shared" si="11"/>
        <v>#N/A</v>
      </c>
      <c r="AB24" s="24" t="e">
        <f t="shared" si="22"/>
        <v>#N/A</v>
      </c>
      <c r="AC24" s="16" t="s">
        <v>27</v>
      </c>
      <c r="AD24" s="16" t="s">
        <v>28</v>
      </c>
    </row>
    <row r="25" spans="1:30" ht="16.5" thickTop="1" thickBot="1" x14ac:dyDescent="0.3">
      <c r="A25" s="84">
        <v>51400</v>
      </c>
      <c r="B25" s="84">
        <v>52.020099999999999</v>
      </c>
      <c r="C25" s="84" t="s">
        <v>232</v>
      </c>
      <c r="D25" s="85" t="s">
        <v>179</v>
      </c>
      <c r="E25" s="76">
        <v>0.71428571428571397</v>
      </c>
      <c r="F25" s="76">
        <v>0.66666666666666696</v>
      </c>
      <c r="G25" s="76">
        <v>1</v>
      </c>
      <c r="H25" s="20">
        <f t="shared" si="12"/>
        <v>0.81746031746031744</v>
      </c>
      <c r="I25" s="20">
        <f t="shared" si="13"/>
        <v>0.85288359788359791</v>
      </c>
      <c r="J25" s="20">
        <f t="shared" si="14"/>
        <v>0.91681807760141099</v>
      </c>
      <c r="K25" s="20">
        <f t="shared" si="15"/>
        <v>0.88825895091122864</v>
      </c>
      <c r="L25" s="20">
        <f t="shared" si="16"/>
        <v>0.91256648172937482</v>
      </c>
      <c r="M25" s="20">
        <f t="shared" si="17"/>
        <v>0.93305760518309178</v>
      </c>
      <c r="N25" s="22">
        <f t="shared" si="2"/>
        <v>0.76759523809523811</v>
      </c>
      <c r="O25" s="23">
        <f t="shared" si="3"/>
        <v>0.85288359788359791</v>
      </c>
      <c r="P25" s="24">
        <f t="shared" si="18"/>
        <v>0.93817195767195782</v>
      </c>
      <c r="Q25" s="25">
        <f t="shared" si="4"/>
        <v>0.82513626984126986</v>
      </c>
      <c r="R25" s="23">
        <f t="shared" si="5"/>
        <v>0.91681807760141099</v>
      </c>
      <c r="S25" s="24">
        <f t="shared" si="19"/>
        <v>1</v>
      </c>
      <c r="T25" s="25">
        <f t="shared" si="6"/>
        <v>0.79943305582010582</v>
      </c>
      <c r="U25" s="23">
        <f t="shared" si="7"/>
        <v>0.88825895091122864</v>
      </c>
      <c r="V25" s="24">
        <f t="shared" si="20"/>
        <v>0.97708484600235157</v>
      </c>
      <c r="W25" s="25">
        <f t="shared" si="8"/>
        <v>0.82130983355643739</v>
      </c>
      <c r="X25" s="23">
        <f t="shared" si="9"/>
        <v>0.91256648172937482</v>
      </c>
      <c r="Y25" s="24">
        <f t="shared" si="21"/>
        <v>1</v>
      </c>
      <c r="Z25" s="22">
        <f t="shared" si="10"/>
        <v>0.83975184466478259</v>
      </c>
      <c r="AA25" s="23">
        <f t="shared" si="11"/>
        <v>0.93305760518309178</v>
      </c>
      <c r="AB25" s="24">
        <f t="shared" si="22"/>
        <v>1</v>
      </c>
      <c r="AC25" s="16" t="s">
        <v>27</v>
      </c>
      <c r="AD25" s="16" t="s">
        <v>28</v>
      </c>
    </row>
    <row r="26" spans="1:30" ht="16.5" thickTop="1" thickBot="1" x14ac:dyDescent="0.3">
      <c r="A26" s="84">
        <v>51400</v>
      </c>
      <c r="B26" s="84">
        <v>52.020099999999999</v>
      </c>
      <c r="C26" s="84" t="s">
        <v>187</v>
      </c>
      <c r="D26" s="85" t="s">
        <v>186</v>
      </c>
      <c r="E26" s="76">
        <v>0.71428571428571397</v>
      </c>
      <c r="F26" s="76">
        <v>0.66666666666666696</v>
      </c>
      <c r="G26" s="76">
        <v>1</v>
      </c>
      <c r="H26" s="20">
        <f t="shared" si="12"/>
        <v>0.81746031746031744</v>
      </c>
      <c r="I26" s="20">
        <f t="shared" si="13"/>
        <v>0.85288359788359791</v>
      </c>
      <c r="J26" s="20">
        <f t="shared" si="14"/>
        <v>0.91681807760141099</v>
      </c>
      <c r="K26" s="20">
        <f t="shared" si="15"/>
        <v>0.88825895091122864</v>
      </c>
      <c r="L26" s="20">
        <f t="shared" si="16"/>
        <v>0.91256648172937482</v>
      </c>
      <c r="M26" s="20">
        <f t="shared" si="17"/>
        <v>0.93305760518309178</v>
      </c>
      <c r="N26" s="22">
        <f t="shared" si="2"/>
        <v>0.76759523809523811</v>
      </c>
      <c r="O26" s="23">
        <f t="shared" si="3"/>
        <v>0.85288359788359791</v>
      </c>
      <c r="P26" s="24">
        <f t="shared" si="18"/>
        <v>0.93817195767195782</v>
      </c>
      <c r="Q26" s="25">
        <f t="shared" si="4"/>
        <v>0.82513626984126986</v>
      </c>
      <c r="R26" s="23">
        <f t="shared" si="5"/>
        <v>0.91681807760141099</v>
      </c>
      <c r="S26" s="24">
        <f t="shared" si="19"/>
        <v>1</v>
      </c>
      <c r="T26" s="25">
        <f t="shared" si="6"/>
        <v>0.79943305582010582</v>
      </c>
      <c r="U26" s="23">
        <f t="shared" si="7"/>
        <v>0.88825895091122864</v>
      </c>
      <c r="V26" s="24">
        <f t="shared" si="20"/>
        <v>0.97708484600235157</v>
      </c>
      <c r="W26" s="25">
        <f t="shared" si="8"/>
        <v>0.82130983355643739</v>
      </c>
      <c r="X26" s="23">
        <f t="shared" si="9"/>
        <v>0.91256648172937482</v>
      </c>
      <c r="Y26" s="24">
        <f t="shared" si="21"/>
        <v>1</v>
      </c>
      <c r="Z26" s="22">
        <f t="shared" si="10"/>
        <v>0.83975184466478259</v>
      </c>
      <c r="AA26" s="23">
        <f t="shared" si="11"/>
        <v>0.93305760518309178</v>
      </c>
      <c r="AB26" s="24">
        <f t="shared" si="22"/>
        <v>1</v>
      </c>
      <c r="AC26" s="16" t="s">
        <v>27</v>
      </c>
      <c r="AD26" s="16" t="s">
        <v>28</v>
      </c>
    </row>
    <row r="27" spans="1:30" ht="16.5" thickTop="1" thickBot="1" x14ac:dyDescent="0.3">
      <c r="A27" s="84">
        <v>51400</v>
      </c>
      <c r="B27" s="84">
        <v>52.040700000000001</v>
      </c>
      <c r="C27" s="84" t="s">
        <v>180</v>
      </c>
      <c r="D27" s="85" t="s">
        <v>179</v>
      </c>
      <c r="E27" s="76">
        <v>0.71428571428571397</v>
      </c>
      <c r="F27" s="76">
        <v>0.66666666666666696</v>
      </c>
      <c r="G27" s="76">
        <v>1</v>
      </c>
      <c r="H27" s="20">
        <f t="shared" si="12"/>
        <v>0.81746031746031744</v>
      </c>
      <c r="I27" s="20">
        <f t="shared" si="13"/>
        <v>0.85288359788359791</v>
      </c>
      <c r="J27" s="20">
        <f t="shared" si="14"/>
        <v>0.91681807760141099</v>
      </c>
      <c r="K27" s="20">
        <f t="shared" si="15"/>
        <v>0.88825895091122864</v>
      </c>
      <c r="L27" s="20">
        <f t="shared" si="16"/>
        <v>0.91256648172937482</v>
      </c>
      <c r="M27" s="20">
        <f t="shared" si="17"/>
        <v>0.93305760518309178</v>
      </c>
      <c r="N27" s="22">
        <f t="shared" si="2"/>
        <v>0.76759523809523811</v>
      </c>
      <c r="O27" s="23">
        <f t="shared" si="3"/>
        <v>0.85288359788359791</v>
      </c>
      <c r="P27" s="24">
        <f t="shared" si="18"/>
        <v>0.93817195767195782</v>
      </c>
      <c r="Q27" s="25">
        <f t="shared" si="4"/>
        <v>0.82513626984126986</v>
      </c>
      <c r="R27" s="23">
        <f t="shared" si="5"/>
        <v>0.91681807760141099</v>
      </c>
      <c r="S27" s="24">
        <f t="shared" si="19"/>
        <v>1</v>
      </c>
      <c r="T27" s="25">
        <f t="shared" si="6"/>
        <v>0.79943305582010582</v>
      </c>
      <c r="U27" s="23">
        <f t="shared" si="7"/>
        <v>0.88825895091122864</v>
      </c>
      <c r="V27" s="24">
        <f t="shared" si="20"/>
        <v>0.97708484600235157</v>
      </c>
      <c r="W27" s="25">
        <f t="shared" si="8"/>
        <v>0.82130983355643739</v>
      </c>
      <c r="X27" s="23">
        <f t="shared" si="9"/>
        <v>0.91256648172937482</v>
      </c>
      <c r="Y27" s="24">
        <f t="shared" si="21"/>
        <v>1</v>
      </c>
      <c r="Z27" s="22">
        <f t="shared" si="10"/>
        <v>0.83975184466478259</v>
      </c>
      <c r="AA27" s="23">
        <f t="shared" si="11"/>
        <v>0.93305760518309178</v>
      </c>
      <c r="AB27" s="24">
        <f t="shared" si="22"/>
        <v>1</v>
      </c>
      <c r="AC27" s="16" t="s">
        <v>27</v>
      </c>
      <c r="AD27" s="16" t="s">
        <v>28</v>
      </c>
    </row>
    <row r="28" spans="1:30" ht="16.5" thickTop="1" thickBot="1" x14ac:dyDescent="0.3">
      <c r="A28" s="84">
        <v>51400</v>
      </c>
      <c r="B28" s="84">
        <v>52.040100000000002</v>
      </c>
      <c r="C28" s="84" t="s">
        <v>140</v>
      </c>
      <c r="D28" s="85" t="s">
        <v>139</v>
      </c>
      <c r="E28" s="76">
        <v>0.71428571428571397</v>
      </c>
      <c r="F28" s="76">
        <v>0.66666666666666696</v>
      </c>
      <c r="G28" s="76">
        <v>1</v>
      </c>
      <c r="H28" s="20">
        <f t="shared" si="12"/>
        <v>0.81746031746031744</v>
      </c>
      <c r="I28" s="20">
        <f t="shared" si="13"/>
        <v>0.85288359788359791</v>
      </c>
      <c r="J28" s="20">
        <f t="shared" si="14"/>
        <v>0.91681807760141099</v>
      </c>
      <c r="K28" s="20">
        <f t="shared" si="15"/>
        <v>0.88825895091122864</v>
      </c>
      <c r="L28" s="20">
        <f t="shared" si="16"/>
        <v>0.91256648172937482</v>
      </c>
      <c r="M28" s="20">
        <f t="shared" si="17"/>
        <v>0.93305760518309178</v>
      </c>
      <c r="N28" s="22">
        <f t="shared" si="2"/>
        <v>0.76759523809523811</v>
      </c>
      <c r="O28" s="23">
        <f t="shared" si="3"/>
        <v>0.85288359788359791</v>
      </c>
      <c r="P28" s="24">
        <f t="shared" si="18"/>
        <v>0.93817195767195782</v>
      </c>
      <c r="Q28" s="25">
        <f t="shared" si="4"/>
        <v>0.82513626984126986</v>
      </c>
      <c r="R28" s="23">
        <f t="shared" si="5"/>
        <v>0.91681807760141099</v>
      </c>
      <c r="S28" s="24">
        <f t="shared" si="19"/>
        <v>1</v>
      </c>
      <c r="T28" s="25">
        <f t="shared" si="6"/>
        <v>0.79943305582010582</v>
      </c>
      <c r="U28" s="23">
        <f t="shared" si="7"/>
        <v>0.88825895091122864</v>
      </c>
      <c r="V28" s="24">
        <f t="shared" si="20"/>
        <v>0.97708484600235157</v>
      </c>
      <c r="W28" s="25">
        <f t="shared" si="8"/>
        <v>0.82130983355643739</v>
      </c>
      <c r="X28" s="23">
        <f t="shared" si="9"/>
        <v>0.91256648172937482</v>
      </c>
      <c r="Y28" s="24">
        <f t="shared" si="21"/>
        <v>1</v>
      </c>
      <c r="Z28" s="22">
        <f t="shared" si="10"/>
        <v>0.83975184466478259</v>
      </c>
      <c r="AA28" s="23">
        <f t="shared" si="11"/>
        <v>0.93305760518309178</v>
      </c>
      <c r="AB28" s="24">
        <f t="shared" si="22"/>
        <v>1</v>
      </c>
      <c r="AC28" s="16" t="s">
        <v>27</v>
      </c>
      <c r="AD28" s="16" t="s">
        <v>28</v>
      </c>
    </row>
    <row r="29" spans="1:30" ht="16.5" thickTop="1" thickBot="1" x14ac:dyDescent="0.3">
      <c r="A29" s="84">
        <v>51400</v>
      </c>
      <c r="B29" s="84">
        <v>11.0601</v>
      </c>
      <c r="C29" s="84" t="s">
        <v>129</v>
      </c>
      <c r="D29" s="85" t="s">
        <v>128</v>
      </c>
      <c r="E29" s="76">
        <v>0.71428571428571397</v>
      </c>
      <c r="F29" s="76">
        <v>0.66666666666666696</v>
      </c>
      <c r="G29" s="76">
        <v>1</v>
      </c>
      <c r="H29" s="20">
        <f t="shared" si="12"/>
        <v>0.81746031746031744</v>
      </c>
      <c r="I29" s="20">
        <f t="shared" si="13"/>
        <v>0.85288359788359791</v>
      </c>
      <c r="J29" s="20">
        <f t="shared" si="14"/>
        <v>0.91681807760141099</v>
      </c>
      <c r="K29" s="20">
        <f t="shared" si="15"/>
        <v>0.88825895091122864</v>
      </c>
      <c r="L29" s="20">
        <f t="shared" si="16"/>
        <v>0.91256648172937482</v>
      </c>
      <c r="M29" s="20">
        <f t="shared" si="17"/>
        <v>0.93305760518309178</v>
      </c>
      <c r="N29" s="22">
        <f t="shared" si="2"/>
        <v>0.76759523809523811</v>
      </c>
      <c r="O29" s="23">
        <f t="shared" si="3"/>
        <v>0.85288359788359791</v>
      </c>
      <c r="P29" s="24">
        <f t="shared" si="18"/>
        <v>0.93817195767195782</v>
      </c>
      <c r="Q29" s="25">
        <f t="shared" si="4"/>
        <v>0.82513626984126986</v>
      </c>
      <c r="R29" s="23">
        <f t="shared" si="5"/>
        <v>0.91681807760141099</v>
      </c>
      <c r="S29" s="24">
        <f t="shared" si="19"/>
        <v>1</v>
      </c>
      <c r="T29" s="25">
        <f t="shared" si="6"/>
        <v>0.79943305582010582</v>
      </c>
      <c r="U29" s="23">
        <f t="shared" si="7"/>
        <v>0.88825895091122864</v>
      </c>
      <c r="V29" s="24">
        <f t="shared" si="20"/>
        <v>0.97708484600235157</v>
      </c>
      <c r="W29" s="25">
        <f t="shared" si="8"/>
        <v>0.82130983355643739</v>
      </c>
      <c r="X29" s="23">
        <f t="shared" si="9"/>
        <v>0.91256648172937482</v>
      </c>
      <c r="Y29" s="24">
        <f t="shared" si="21"/>
        <v>1</v>
      </c>
      <c r="Z29" s="22">
        <f t="shared" si="10"/>
        <v>0.83975184466478259</v>
      </c>
      <c r="AA29" s="23">
        <f t="shared" si="11"/>
        <v>0.93305760518309178</v>
      </c>
      <c r="AB29" s="24">
        <f t="shared" si="22"/>
        <v>1</v>
      </c>
      <c r="AC29" s="16" t="s">
        <v>27</v>
      </c>
      <c r="AD29" s="16" t="s">
        <v>28</v>
      </c>
    </row>
    <row r="30" spans="1:30" ht="16.5" thickTop="1" thickBot="1" x14ac:dyDescent="0.3">
      <c r="A30" s="84">
        <v>61410</v>
      </c>
      <c r="B30" s="84">
        <v>50.010199999999998</v>
      </c>
      <c r="C30" s="84" t="s">
        <v>241</v>
      </c>
      <c r="D30" s="85" t="s">
        <v>94</v>
      </c>
      <c r="E30" s="76">
        <v>1</v>
      </c>
      <c r="F30" s="76">
        <v>1</v>
      </c>
      <c r="G30" s="76">
        <v>0.8</v>
      </c>
      <c r="H30" s="20">
        <f t="shared" si="12"/>
        <v>0.96133333333333326</v>
      </c>
      <c r="I30" s="20">
        <f t="shared" si="13"/>
        <v>0.94805777777777789</v>
      </c>
      <c r="J30" s="20">
        <f t="shared" si="14"/>
        <v>0.93022428148148162</v>
      </c>
      <c r="K30" s="20">
        <f t="shared" si="15"/>
        <v>0.97493461812345694</v>
      </c>
      <c r="L30" s="20">
        <f t="shared" si="16"/>
        <v>0.97960439256806597</v>
      </c>
      <c r="M30" s="20">
        <f t="shared" si="17"/>
        <v>0.9904353969793982</v>
      </c>
      <c r="N30" s="22">
        <f t="shared" si="2"/>
        <v>0.85325200000000012</v>
      </c>
      <c r="O30" s="23">
        <f t="shared" si="3"/>
        <v>0.94805777777777789</v>
      </c>
      <c r="P30" s="24">
        <f t="shared" si="18"/>
        <v>1</v>
      </c>
      <c r="Q30" s="25">
        <f t="shared" si="4"/>
        <v>0.83720185333333352</v>
      </c>
      <c r="R30" s="23">
        <f t="shared" si="5"/>
        <v>0.93022428148148162</v>
      </c>
      <c r="S30" s="24">
        <f t="shared" si="19"/>
        <v>1</v>
      </c>
      <c r="T30" s="25">
        <f t="shared" si="6"/>
        <v>0.8774411563111113</v>
      </c>
      <c r="U30" s="23">
        <f t="shared" si="7"/>
        <v>0.97493461812345694</v>
      </c>
      <c r="V30" s="24">
        <f t="shared" si="20"/>
        <v>1</v>
      </c>
      <c r="W30" s="25">
        <f t="shared" si="8"/>
        <v>0.88164395331125944</v>
      </c>
      <c r="X30" s="23">
        <f t="shared" si="9"/>
        <v>0.97960439256806597</v>
      </c>
      <c r="Y30" s="24">
        <f t="shared" si="21"/>
        <v>1</v>
      </c>
      <c r="Z30" s="22">
        <f t="shared" si="10"/>
        <v>0.89139185728145842</v>
      </c>
      <c r="AA30" s="23">
        <f t="shared" si="11"/>
        <v>0.9904353969793982</v>
      </c>
      <c r="AB30" s="24">
        <f t="shared" si="22"/>
        <v>1</v>
      </c>
      <c r="AC30" s="16" t="s">
        <v>27</v>
      </c>
      <c r="AD30" s="16" t="s">
        <v>28</v>
      </c>
    </row>
    <row r="31" spans="1:30" ht="16.5" thickTop="1" thickBot="1" x14ac:dyDescent="0.3">
      <c r="A31" s="84">
        <v>61410</v>
      </c>
      <c r="B31" s="84">
        <v>50.010199999999998</v>
      </c>
      <c r="C31" s="84" t="s">
        <v>169</v>
      </c>
      <c r="D31" s="85" t="s">
        <v>94</v>
      </c>
      <c r="E31" s="76">
        <v>1</v>
      </c>
      <c r="F31" s="76">
        <v>1</v>
      </c>
      <c r="G31" s="76">
        <v>0.8</v>
      </c>
      <c r="H31" s="20">
        <f t="shared" si="12"/>
        <v>0.96133333333333326</v>
      </c>
      <c r="I31" s="20">
        <f t="shared" si="13"/>
        <v>0.94805777777777789</v>
      </c>
      <c r="J31" s="20">
        <f t="shared" si="14"/>
        <v>0.93022428148148162</v>
      </c>
      <c r="K31" s="20">
        <f t="shared" si="15"/>
        <v>0.97493461812345694</v>
      </c>
      <c r="L31" s="20">
        <f t="shared" si="16"/>
        <v>0.97960439256806597</v>
      </c>
      <c r="M31" s="20">
        <f t="shared" si="17"/>
        <v>0.9904353969793982</v>
      </c>
      <c r="N31" s="22">
        <f t="shared" si="2"/>
        <v>0.85325200000000012</v>
      </c>
      <c r="O31" s="23">
        <f t="shared" si="3"/>
        <v>0.94805777777777789</v>
      </c>
      <c r="P31" s="24">
        <f t="shared" si="18"/>
        <v>1</v>
      </c>
      <c r="Q31" s="25">
        <f t="shared" si="4"/>
        <v>0.83720185333333352</v>
      </c>
      <c r="R31" s="23">
        <f t="shared" si="5"/>
        <v>0.93022428148148162</v>
      </c>
      <c r="S31" s="24">
        <f t="shared" si="19"/>
        <v>1</v>
      </c>
      <c r="T31" s="25">
        <f t="shared" si="6"/>
        <v>0.8774411563111113</v>
      </c>
      <c r="U31" s="23">
        <f t="shared" si="7"/>
        <v>0.97493461812345694</v>
      </c>
      <c r="V31" s="24">
        <f t="shared" si="20"/>
        <v>1</v>
      </c>
      <c r="W31" s="25">
        <f t="shared" si="8"/>
        <v>0.88164395331125944</v>
      </c>
      <c r="X31" s="23">
        <f t="shared" si="9"/>
        <v>0.97960439256806597</v>
      </c>
      <c r="Y31" s="24">
        <f t="shared" si="21"/>
        <v>1</v>
      </c>
      <c r="Z31" s="22">
        <f t="shared" si="10"/>
        <v>0.89139185728145842</v>
      </c>
      <c r="AA31" s="23">
        <f t="shared" si="11"/>
        <v>0.9904353969793982</v>
      </c>
      <c r="AB31" s="24">
        <f t="shared" si="22"/>
        <v>1</v>
      </c>
      <c r="AC31" s="16" t="s">
        <v>27</v>
      </c>
      <c r="AD31" s="16" t="s">
        <v>28</v>
      </c>
    </row>
    <row r="32" spans="1:30" ht="16.5" thickTop="1" thickBot="1" x14ac:dyDescent="0.3">
      <c r="A32" s="84">
        <v>61430</v>
      </c>
      <c r="B32" s="84">
        <v>11.0801</v>
      </c>
      <c r="C32" s="84" t="s">
        <v>227</v>
      </c>
      <c r="D32" s="85" t="s">
        <v>226</v>
      </c>
      <c r="E32" s="76" t="e">
        <v>#VALUE!</v>
      </c>
      <c r="F32" s="76" t="e">
        <v>#N/A</v>
      </c>
      <c r="G32" s="76" t="e">
        <v>#N/A</v>
      </c>
      <c r="H32" s="20" t="e">
        <f t="shared" si="12"/>
        <v>#VALUE!</v>
      </c>
      <c r="I32" s="20" t="e">
        <f t="shared" si="13"/>
        <v>#N/A</v>
      </c>
      <c r="J32" s="20" t="e">
        <f t="shared" si="14"/>
        <v>#N/A</v>
      </c>
      <c r="K32" s="20" t="e">
        <f t="shared" si="15"/>
        <v>#VALUE!</v>
      </c>
      <c r="L32" s="20" t="e">
        <f t="shared" si="16"/>
        <v>#N/A</v>
      </c>
      <c r="M32" s="20" t="e">
        <f t="shared" si="17"/>
        <v>#N/A</v>
      </c>
      <c r="N32" s="22" t="e">
        <f t="shared" si="2"/>
        <v>#N/A</v>
      </c>
      <c r="O32" s="23" t="e">
        <f t="shared" si="3"/>
        <v>#N/A</v>
      </c>
      <c r="P32" s="24" t="e">
        <f t="shared" si="18"/>
        <v>#N/A</v>
      </c>
      <c r="Q32" s="25" t="e">
        <f t="shared" si="4"/>
        <v>#N/A</v>
      </c>
      <c r="R32" s="23" t="e">
        <f t="shared" si="5"/>
        <v>#N/A</v>
      </c>
      <c r="S32" s="24" t="e">
        <f t="shared" si="19"/>
        <v>#N/A</v>
      </c>
      <c r="T32" s="25" t="e">
        <f t="shared" si="6"/>
        <v>#VALUE!</v>
      </c>
      <c r="U32" s="23" t="e">
        <f t="shared" si="7"/>
        <v>#VALUE!</v>
      </c>
      <c r="V32" s="24" t="e">
        <f t="shared" si="20"/>
        <v>#VALUE!</v>
      </c>
      <c r="W32" s="25" t="e">
        <f t="shared" si="8"/>
        <v>#N/A</v>
      </c>
      <c r="X32" s="23" t="e">
        <f t="shared" si="9"/>
        <v>#N/A</v>
      </c>
      <c r="Y32" s="24" t="e">
        <f t="shared" si="21"/>
        <v>#N/A</v>
      </c>
      <c r="Z32" s="22" t="e">
        <f t="shared" si="10"/>
        <v>#N/A</v>
      </c>
      <c r="AA32" s="23" t="e">
        <f t="shared" si="11"/>
        <v>#N/A</v>
      </c>
      <c r="AB32" s="24" t="e">
        <f t="shared" si="22"/>
        <v>#N/A</v>
      </c>
      <c r="AC32" s="16" t="s">
        <v>27</v>
      </c>
      <c r="AD32" s="16" t="s">
        <v>28</v>
      </c>
    </row>
    <row r="33" spans="1:30" ht="16.5" thickTop="1" thickBot="1" x14ac:dyDescent="0.3">
      <c r="A33" s="84">
        <v>61430</v>
      </c>
      <c r="B33" s="84">
        <v>11.0801</v>
      </c>
      <c r="C33" s="84" t="s">
        <v>159</v>
      </c>
      <c r="D33" s="85" t="s">
        <v>158</v>
      </c>
      <c r="E33" s="76" t="e">
        <v>#VALUE!</v>
      </c>
      <c r="F33" s="76" t="e">
        <v>#N/A</v>
      </c>
      <c r="G33" s="76" t="e">
        <v>#N/A</v>
      </c>
      <c r="H33" s="20" t="e">
        <f t="shared" si="12"/>
        <v>#VALUE!</v>
      </c>
      <c r="I33" s="20" t="e">
        <f t="shared" si="13"/>
        <v>#N/A</v>
      </c>
      <c r="J33" s="20" t="e">
        <f t="shared" si="14"/>
        <v>#N/A</v>
      </c>
      <c r="K33" s="20" t="e">
        <f t="shared" si="15"/>
        <v>#VALUE!</v>
      </c>
      <c r="L33" s="20" t="e">
        <f t="shared" si="16"/>
        <v>#N/A</v>
      </c>
      <c r="M33" s="20" t="e">
        <f t="shared" si="17"/>
        <v>#N/A</v>
      </c>
      <c r="N33" s="22" t="e">
        <f t="shared" si="2"/>
        <v>#N/A</v>
      </c>
      <c r="O33" s="23" t="e">
        <f t="shared" si="3"/>
        <v>#N/A</v>
      </c>
      <c r="P33" s="24" t="e">
        <f t="shared" si="18"/>
        <v>#N/A</v>
      </c>
      <c r="Q33" s="25" t="e">
        <f t="shared" si="4"/>
        <v>#N/A</v>
      </c>
      <c r="R33" s="23" t="e">
        <f t="shared" si="5"/>
        <v>#N/A</v>
      </c>
      <c r="S33" s="24" t="e">
        <f t="shared" si="19"/>
        <v>#N/A</v>
      </c>
      <c r="T33" s="25" t="e">
        <f t="shared" si="6"/>
        <v>#VALUE!</v>
      </c>
      <c r="U33" s="23" t="e">
        <f t="shared" si="7"/>
        <v>#VALUE!</v>
      </c>
      <c r="V33" s="24" t="e">
        <f t="shared" si="20"/>
        <v>#VALUE!</v>
      </c>
      <c r="W33" s="25" t="e">
        <f t="shared" si="8"/>
        <v>#N/A</v>
      </c>
      <c r="X33" s="23" t="e">
        <f t="shared" si="9"/>
        <v>#N/A</v>
      </c>
      <c r="Y33" s="24" t="e">
        <f t="shared" si="21"/>
        <v>#N/A</v>
      </c>
      <c r="Z33" s="22" t="e">
        <f t="shared" si="10"/>
        <v>#N/A</v>
      </c>
      <c r="AA33" s="23" t="e">
        <f t="shared" si="11"/>
        <v>#N/A</v>
      </c>
      <c r="AB33" s="24" t="e">
        <f t="shared" si="22"/>
        <v>#N/A</v>
      </c>
      <c r="AC33" s="16" t="s">
        <v>27</v>
      </c>
      <c r="AD33" s="16" t="s">
        <v>28</v>
      </c>
    </row>
    <row r="34" spans="1:30" ht="16.5" thickTop="1" thickBot="1" x14ac:dyDescent="0.3">
      <c r="A34" s="84">
        <v>61430</v>
      </c>
      <c r="B34" s="84">
        <v>11.0801</v>
      </c>
      <c r="C34" s="84" t="s">
        <v>145</v>
      </c>
      <c r="D34" s="85" t="s">
        <v>144</v>
      </c>
      <c r="E34" s="76" t="e">
        <v>#VALUE!</v>
      </c>
      <c r="F34" s="76" t="e">
        <v>#N/A</v>
      </c>
      <c r="G34" s="76" t="e">
        <v>#N/A</v>
      </c>
      <c r="H34" s="20" t="e">
        <f t="shared" si="12"/>
        <v>#VALUE!</v>
      </c>
      <c r="I34" s="20" t="e">
        <f t="shared" si="13"/>
        <v>#N/A</v>
      </c>
      <c r="J34" s="20" t="e">
        <f t="shared" si="14"/>
        <v>#N/A</v>
      </c>
      <c r="K34" s="20" t="e">
        <f t="shared" si="15"/>
        <v>#VALUE!</v>
      </c>
      <c r="L34" s="20" t="e">
        <f t="shared" si="16"/>
        <v>#N/A</v>
      </c>
      <c r="M34" s="20" t="e">
        <f t="shared" si="17"/>
        <v>#N/A</v>
      </c>
      <c r="N34" s="22" t="e">
        <f t="shared" si="2"/>
        <v>#N/A</v>
      </c>
      <c r="O34" s="23" t="e">
        <f t="shared" si="3"/>
        <v>#N/A</v>
      </c>
      <c r="P34" s="24" t="e">
        <f t="shared" si="18"/>
        <v>#N/A</v>
      </c>
      <c r="Q34" s="25" t="e">
        <f t="shared" si="4"/>
        <v>#N/A</v>
      </c>
      <c r="R34" s="23" t="e">
        <f t="shared" si="5"/>
        <v>#N/A</v>
      </c>
      <c r="S34" s="24" t="e">
        <f t="shared" si="19"/>
        <v>#N/A</v>
      </c>
      <c r="T34" s="25" t="e">
        <f t="shared" si="6"/>
        <v>#VALUE!</v>
      </c>
      <c r="U34" s="23" t="e">
        <f t="shared" si="7"/>
        <v>#VALUE!</v>
      </c>
      <c r="V34" s="24" t="e">
        <f t="shared" si="20"/>
        <v>#VALUE!</v>
      </c>
      <c r="W34" s="25" t="e">
        <f t="shared" si="8"/>
        <v>#N/A</v>
      </c>
      <c r="X34" s="23" t="e">
        <f t="shared" si="9"/>
        <v>#N/A</v>
      </c>
      <c r="Y34" s="24" t="e">
        <f t="shared" si="21"/>
        <v>#N/A</v>
      </c>
      <c r="Z34" s="22" t="e">
        <f t="shared" si="10"/>
        <v>#N/A</v>
      </c>
      <c r="AA34" s="23" t="e">
        <f t="shared" si="11"/>
        <v>#N/A</v>
      </c>
      <c r="AB34" s="24" t="e">
        <f t="shared" si="22"/>
        <v>#N/A</v>
      </c>
      <c r="AC34" s="16" t="s">
        <v>27</v>
      </c>
      <c r="AD34" s="16" t="s">
        <v>28</v>
      </c>
    </row>
    <row r="35" spans="1:30" ht="16.5" thickTop="1" thickBot="1" x14ac:dyDescent="0.3">
      <c r="A35" s="84">
        <v>70100</v>
      </c>
      <c r="B35" s="84">
        <v>11.9999</v>
      </c>
      <c r="C35" s="84" t="s">
        <v>148</v>
      </c>
      <c r="D35" s="85" t="s">
        <v>147</v>
      </c>
      <c r="E35" s="76">
        <v>0.6875</v>
      </c>
      <c r="F35" s="76">
        <v>0.7</v>
      </c>
      <c r="G35" s="76">
        <v>0.81818181818181801</v>
      </c>
      <c r="H35" s="20">
        <f t="shared" si="12"/>
        <v>0.75728409090909088</v>
      </c>
      <c r="I35" s="20">
        <f t="shared" si="13"/>
        <v>0.78124329545454541</v>
      </c>
      <c r="J35" s="20">
        <f t="shared" si="14"/>
        <v>0.8091368268939394</v>
      </c>
      <c r="K35" s="20">
        <f t="shared" si="15"/>
        <v>0.80603137988510121</v>
      </c>
      <c r="L35" s="20">
        <f t="shared" si="16"/>
        <v>0.82276794910019779</v>
      </c>
      <c r="M35" s="20">
        <f t="shared" si="17"/>
        <v>0.83702474685187189</v>
      </c>
      <c r="N35" s="22">
        <f t="shared" si="2"/>
        <v>0.70311896590909084</v>
      </c>
      <c r="O35" s="23">
        <f t="shared" si="3"/>
        <v>0.78124329545454541</v>
      </c>
      <c r="P35" s="24">
        <f t="shared" si="18"/>
        <v>0.85936762499999997</v>
      </c>
      <c r="Q35" s="25">
        <f t="shared" si="4"/>
        <v>0.72822314420454548</v>
      </c>
      <c r="R35" s="23">
        <f t="shared" si="5"/>
        <v>0.8091368268939394</v>
      </c>
      <c r="S35" s="24">
        <f t="shared" si="19"/>
        <v>0.89005050958333343</v>
      </c>
      <c r="T35" s="25">
        <f t="shared" si="6"/>
        <v>0.72542824189659105</v>
      </c>
      <c r="U35" s="23">
        <f t="shared" si="7"/>
        <v>0.80603137988510121</v>
      </c>
      <c r="V35" s="24">
        <f t="shared" si="20"/>
        <v>0.88663451787361136</v>
      </c>
      <c r="W35" s="25">
        <f t="shared" si="8"/>
        <v>0.74049115419017808</v>
      </c>
      <c r="X35" s="23">
        <f t="shared" si="9"/>
        <v>0.82276794910019779</v>
      </c>
      <c r="Y35" s="24">
        <f t="shared" si="21"/>
        <v>0.90504474401021762</v>
      </c>
      <c r="Z35" s="22">
        <f t="shared" si="10"/>
        <v>0.75332227216668468</v>
      </c>
      <c r="AA35" s="23">
        <f t="shared" si="11"/>
        <v>0.83702474685187189</v>
      </c>
      <c r="AB35" s="24">
        <f t="shared" si="22"/>
        <v>0.9207272215370591</v>
      </c>
      <c r="AC35" s="16" t="s">
        <v>27</v>
      </c>
      <c r="AD35" s="16" t="s">
        <v>28</v>
      </c>
    </row>
    <row r="36" spans="1:30" ht="16.5" thickTop="1" thickBot="1" x14ac:dyDescent="0.3">
      <c r="A36" s="84">
        <v>70710</v>
      </c>
      <c r="B36" s="84">
        <v>11.9999</v>
      </c>
      <c r="C36" s="84" t="s">
        <v>230</v>
      </c>
      <c r="D36" s="85" t="s">
        <v>121</v>
      </c>
      <c r="E36" s="76">
        <v>1</v>
      </c>
      <c r="F36" s="76">
        <v>0.33333333333333298</v>
      </c>
      <c r="G36" s="76">
        <v>0.57142857142857106</v>
      </c>
      <c r="H36" s="20">
        <f t="shared" si="12"/>
        <v>0.65396825396825387</v>
      </c>
      <c r="I36" s="20">
        <f t="shared" si="13"/>
        <v>0.53516402116402084</v>
      </c>
      <c r="J36" s="20">
        <f t="shared" si="14"/>
        <v>0.60445922398589036</v>
      </c>
      <c r="K36" s="20">
        <f t="shared" si="15"/>
        <v>0.61579974803056992</v>
      </c>
      <c r="L36" s="20">
        <f t="shared" si="16"/>
        <v>0.60269522765863182</v>
      </c>
      <c r="M36" s="20">
        <f t="shared" si="17"/>
        <v>0.62588094188844834</v>
      </c>
      <c r="N36" s="22">
        <f t="shared" si="2"/>
        <v>0.48164761904761877</v>
      </c>
      <c r="O36" s="23">
        <f t="shared" si="3"/>
        <v>0.53516402116402084</v>
      </c>
      <c r="P36" s="24">
        <f t="shared" si="18"/>
        <v>0.58868042328042303</v>
      </c>
      <c r="Q36" s="25">
        <f t="shared" si="4"/>
        <v>0.54401330158730132</v>
      </c>
      <c r="R36" s="23">
        <f t="shared" si="5"/>
        <v>0.60445922398589036</v>
      </c>
      <c r="S36" s="24">
        <f t="shared" si="19"/>
        <v>0.6649051463844794</v>
      </c>
      <c r="T36" s="25">
        <f t="shared" si="6"/>
        <v>0.55421977322751292</v>
      </c>
      <c r="U36" s="23">
        <f t="shared" si="7"/>
        <v>0.61579974803056992</v>
      </c>
      <c r="V36" s="24">
        <f t="shared" si="20"/>
        <v>0.67737972283362691</v>
      </c>
      <c r="W36" s="25">
        <f t="shared" si="8"/>
        <v>0.54242570489276865</v>
      </c>
      <c r="X36" s="23">
        <f t="shared" si="9"/>
        <v>0.60269522765863182</v>
      </c>
      <c r="Y36" s="24">
        <f t="shared" si="21"/>
        <v>0.6629647504244951</v>
      </c>
      <c r="Z36" s="22">
        <f t="shared" si="10"/>
        <v>0.56329284769960353</v>
      </c>
      <c r="AA36" s="23">
        <f t="shared" si="11"/>
        <v>0.62588094188844834</v>
      </c>
      <c r="AB36" s="24">
        <f t="shared" si="22"/>
        <v>0.68846903607729326</v>
      </c>
      <c r="AC36" s="16" t="s">
        <v>27</v>
      </c>
      <c r="AD36" s="16" t="s">
        <v>28</v>
      </c>
    </row>
    <row r="37" spans="1:30" ht="16.5" thickTop="1" thickBot="1" x14ac:dyDescent="0.3">
      <c r="A37" s="84">
        <v>70710</v>
      </c>
      <c r="B37" s="84">
        <v>11.0101</v>
      </c>
      <c r="C37" s="84" t="s">
        <v>174</v>
      </c>
      <c r="D37" s="85" t="s">
        <v>121</v>
      </c>
      <c r="E37" s="76">
        <v>1</v>
      </c>
      <c r="F37" s="76">
        <v>0.33333333333333298</v>
      </c>
      <c r="G37" s="76">
        <v>0.57142857142857106</v>
      </c>
      <c r="H37" s="20">
        <f t="shared" si="12"/>
        <v>0.65396825396825387</v>
      </c>
      <c r="I37" s="20">
        <f t="shared" si="13"/>
        <v>0.53516402116402084</v>
      </c>
      <c r="J37" s="20">
        <f t="shared" si="14"/>
        <v>0.60445922398589036</v>
      </c>
      <c r="K37" s="20">
        <f t="shared" si="15"/>
        <v>0.61579974803056992</v>
      </c>
      <c r="L37" s="20">
        <f t="shared" si="16"/>
        <v>0.60269522765863182</v>
      </c>
      <c r="M37" s="20">
        <f t="shared" si="17"/>
        <v>0.62588094188844834</v>
      </c>
      <c r="N37" s="22">
        <f t="shared" si="2"/>
        <v>0.48164761904761877</v>
      </c>
      <c r="O37" s="23">
        <f t="shared" si="3"/>
        <v>0.53516402116402084</v>
      </c>
      <c r="P37" s="24">
        <f t="shared" si="18"/>
        <v>0.58868042328042303</v>
      </c>
      <c r="Q37" s="25">
        <f t="shared" si="4"/>
        <v>0.54401330158730132</v>
      </c>
      <c r="R37" s="23">
        <f t="shared" si="5"/>
        <v>0.60445922398589036</v>
      </c>
      <c r="S37" s="24">
        <f t="shared" si="19"/>
        <v>0.6649051463844794</v>
      </c>
      <c r="T37" s="25">
        <f t="shared" si="6"/>
        <v>0.55421977322751292</v>
      </c>
      <c r="U37" s="23">
        <f t="shared" si="7"/>
        <v>0.61579974803056992</v>
      </c>
      <c r="V37" s="24">
        <f t="shared" si="20"/>
        <v>0.67737972283362691</v>
      </c>
      <c r="W37" s="25">
        <f t="shared" si="8"/>
        <v>0.54242570489276865</v>
      </c>
      <c r="X37" s="23">
        <f t="shared" si="9"/>
        <v>0.60269522765863182</v>
      </c>
      <c r="Y37" s="24">
        <f t="shared" si="21"/>
        <v>0.6629647504244951</v>
      </c>
      <c r="Z37" s="22">
        <f t="shared" si="10"/>
        <v>0.56329284769960353</v>
      </c>
      <c r="AA37" s="23">
        <f t="shared" si="11"/>
        <v>0.62588094188844834</v>
      </c>
      <c r="AB37" s="24">
        <f t="shared" si="22"/>
        <v>0.68846903607729326</v>
      </c>
      <c r="AC37" s="16" t="s">
        <v>27</v>
      </c>
      <c r="AD37" s="16" t="s">
        <v>28</v>
      </c>
    </row>
    <row r="38" spans="1:30" ht="16.5" thickTop="1" thickBot="1" x14ac:dyDescent="0.3">
      <c r="A38" s="84">
        <v>70800</v>
      </c>
      <c r="B38" s="84">
        <v>11.9999</v>
      </c>
      <c r="C38" s="84" t="s">
        <v>177</v>
      </c>
      <c r="D38" s="85" t="s">
        <v>176</v>
      </c>
      <c r="E38" s="76" t="e">
        <v>#N/A</v>
      </c>
      <c r="F38" s="76" t="e">
        <v>#N/A</v>
      </c>
      <c r="G38" s="76" t="e">
        <v>#N/A</v>
      </c>
      <c r="H38" s="20" t="e">
        <f t="shared" si="12"/>
        <v>#N/A</v>
      </c>
      <c r="I38" s="20" t="e">
        <f t="shared" si="13"/>
        <v>#N/A</v>
      </c>
      <c r="J38" s="20" t="e">
        <f t="shared" si="14"/>
        <v>#N/A</v>
      </c>
      <c r="K38" s="20" t="e">
        <f t="shared" si="15"/>
        <v>#N/A</v>
      </c>
      <c r="L38" s="20" t="e">
        <f t="shared" si="16"/>
        <v>#N/A</v>
      </c>
      <c r="M38" s="20" t="e">
        <f t="shared" si="17"/>
        <v>#N/A</v>
      </c>
      <c r="N38" s="22" t="e">
        <f t="shared" si="2"/>
        <v>#N/A</v>
      </c>
      <c r="O38" s="23" t="e">
        <f t="shared" si="3"/>
        <v>#N/A</v>
      </c>
      <c r="P38" s="24" t="e">
        <f t="shared" si="18"/>
        <v>#N/A</v>
      </c>
      <c r="Q38" s="25" t="e">
        <f t="shared" si="4"/>
        <v>#N/A</v>
      </c>
      <c r="R38" s="23" t="e">
        <f t="shared" si="5"/>
        <v>#N/A</v>
      </c>
      <c r="S38" s="24" t="e">
        <f t="shared" si="19"/>
        <v>#N/A</v>
      </c>
      <c r="T38" s="25" t="e">
        <f t="shared" si="6"/>
        <v>#N/A</v>
      </c>
      <c r="U38" s="23" t="e">
        <f t="shared" si="7"/>
        <v>#N/A</v>
      </c>
      <c r="V38" s="24" t="e">
        <f t="shared" si="20"/>
        <v>#N/A</v>
      </c>
      <c r="W38" s="25" t="e">
        <f t="shared" si="8"/>
        <v>#N/A</v>
      </c>
      <c r="X38" s="23" t="e">
        <f t="shared" si="9"/>
        <v>#N/A</v>
      </c>
      <c r="Y38" s="24" t="e">
        <f t="shared" si="21"/>
        <v>#N/A</v>
      </c>
      <c r="Z38" s="22" t="e">
        <f t="shared" si="10"/>
        <v>#N/A</v>
      </c>
      <c r="AA38" s="23" t="e">
        <f t="shared" si="11"/>
        <v>#N/A</v>
      </c>
      <c r="AB38" s="24" t="e">
        <f t="shared" si="22"/>
        <v>#N/A</v>
      </c>
      <c r="AC38" s="16" t="s">
        <v>27</v>
      </c>
      <c r="AD38" s="16" t="s">
        <v>28</v>
      </c>
    </row>
    <row r="39" spans="1:30" ht="16.5" thickTop="1" thickBot="1" x14ac:dyDescent="0.3">
      <c r="A39" s="84">
        <v>70800</v>
      </c>
      <c r="B39" s="84">
        <v>11.9999</v>
      </c>
      <c r="C39" s="84" t="s">
        <v>172</v>
      </c>
      <c r="D39" s="85" t="s">
        <v>171</v>
      </c>
      <c r="E39" s="76" t="e">
        <v>#N/A</v>
      </c>
      <c r="F39" s="76" t="e">
        <v>#N/A</v>
      </c>
      <c r="G39" s="76" t="e">
        <v>#N/A</v>
      </c>
      <c r="H39" s="20" t="e">
        <f t="shared" si="12"/>
        <v>#N/A</v>
      </c>
      <c r="I39" s="20" t="e">
        <f t="shared" si="13"/>
        <v>#N/A</v>
      </c>
      <c r="J39" s="20" t="e">
        <f t="shared" si="14"/>
        <v>#N/A</v>
      </c>
      <c r="K39" s="20" t="e">
        <f t="shared" si="15"/>
        <v>#N/A</v>
      </c>
      <c r="L39" s="20" t="e">
        <f t="shared" si="16"/>
        <v>#N/A</v>
      </c>
      <c r="M39" s="20" t="e">
        <f t="shared" si="17"/>
        <v>#N/A</v>
      </c>
      <c r="N39" s="22" t="e">
        <f t="shared" si="2"/>
        <v>#N/A</v>
      </c>
      <c r="O39" s="23" t="e">
        <f t="shared" si="3"/>
        <v>#N/A</v>
      </c>
      <c r="P39" s="24" t="e">
        <f t="shared" si="18"/>
        <v>#N/A</v>
      </c>
      <c r="Q39" s="25" t="e">
        <f t="shared" si="4"/>
        <v>#N/A</v>
      </c>
      <c r="R39" s="23" t="e">
        <f t="shared" si="5"/>
        <v>#N/A</v>
      </c>
      <c r="S39" s="24" t="e">
        <f t="shared" si="19"/>
        <v>#N/A</v>
      </c>
      <c r="T39" s="25" t="e">
        <f t="shared" si="6"/>
        <v>#N/A</v>
      </c>
      <c r="U39" s="23" t="e">
        <f t="shared" si="7"/>
        <v>#N/A</v>
      </c>
      <c r="V39" s="24" t="e">
        <f t="shared" si="20"/>
        <v>#N/A</v>
      </c>
      <c r="W39" s="25" t="e">
        <f t="shared" si="8"/>
        <v>#N/A</v>
      </c>
      <c r="X39" s="23" t="e">
        <f t="shared" si="9"/>
        <v>#N/A</v>
      </c>
      <c r="Y39" s="24" t="e">
        <f t="shared" si="21"/>
        <v>#N/A</v>
      </c>
      <c r="Z39" s="22" t="e">
        <f t="shared" si="10"/>
        <v>#N/A</v>
      </c>
      <c r="AA39" s="23" t="e">
        <f t="shared" si="11"/>
        <v>#N/A</v>
      </c>
      <c r="AB39" s="24" t="e">
        <f t="shared" si="22"/>
        <v>#N/A</v>
      </c>
      <c r="AC39" s="16" t="s">
        <v>27</v>
      </c>
      <c r="AD39" s="16" t="s">
        <v>28</v>
      </c>
    </row>
    <row r="40" spans="1:30" ht="16.5" thickTop="1" thickBot="1" x14ac:dyDescent="0.3">
      <c r="A40" s="84">
        <v>70820</v>
      </c>
      <c r="B40" s="84">
        <v>11.9999</v>
      </c>
      <c r="C40" s="84" t="s">
        <v>215</v>
      </c>
      <c r="D40" s="85" t="s">
        <v>214</v>
      </c>
      <c r="E40" s="76" t="e">
        <v>#N/A</v>
      </c>
      <c r="F40" s="76" t="e">
        <v>#N/A</v>
      </c>
      <c r="G40" s="76" t="e">
        <v>#N/A</v>
      </c>
      <c r="H40" s="20" t="e">
        <f t="shared" si="12"/>
        <v>#N/A</v>
      </c>
      <c r="I40" s="20" t="e">
        <f t="shared" si="13"/>
        <v>#N/A</v>
      </c>
      <c r="J40" s="20" t="e">
        <f t="shared" si="14"/>
        <v>#N/A</v>
      </c>
      <c r="K40" s="20" t="e">
        <f t="shared" si="15"/>
        <v>#N/A</v>
      </c>
      <c r="L40" s="20" t="e">
        <f t="shared" si="16"/>
        <v>#N/A</v>
      </c>
      <c r="M40" s="20" t="e">
        <f t="shared" si="17"/>
        <v>#N/A</v>
      </c>
      <c r="N40" s="22" t="e">
        <f t="shared" si="2"/>
        <v>#N/A</v>
      </c>
      <c r="O40" s="23" t="e">
        <f t="shared" si="3"/>
        <v>#N/A</v>
      </c>
      <c r="P40" s="24" t="e">
        <f t="shared" si="18"/>
        <v>#N/A</v>
      </c>
      <c r="Q40" s="25" t="e">
        <f t="shared" si="4"/>
        <v>#N/A</v>
      </c>
      <c r="R40" s="23" t="e">
        <f t="shared" si="5"/>
        <v>#N/A</v>
      </c>
      <c r="S40" s="24" t="e">
        <f t="shared" si="19"/>
        <v>#N/A</v>
      </c>
      <c r="T40" s="25" t="e">
        <f t="shared" si="6"/>
        <v>#N/A</v>
      </c>
      <c r="U40" s="23" t="e">
        <f t="shared" si="7"/>
        <v>#N/A</v>
      </c>
      <c r="V40" s="24" t="e">
        <f t="shared" si="20"/>
        <v>#N/A</v>
      </c>
      <c r="W40" s="25" t="e">
        <f t="shared" si="8"/>
        <v>#N/A</v>
      </c>
      <c r="X40" s="23" t="e">
        <f t="shared" si="9"/>
        <v>#N/A</v>
      </c>
      <c r="Y40" s="24" t="e">
        <f t="shared" si="21"/>
        <v>#N/A</v>
      </c>
      <c r="Z40" s="22" t="e">
        <f t="shared" si="10"/>
        <v>#N/A</v>
      </c>
      <c r="AA40" s="23" t="e">
        <f t="shared" si="11"/>
        <v>#N/A</v>
      </c>
      <c r="AB40" s="24" t="e">
        <f t="shared" si="22"/>
        <v>#N/A</v>
      </c>
      <c r="AC40" s="16" t="s">
        <v>27</v>
      </c>
      <c r="AD40" s="16" t="s">
        <v>28</v>
      </c>
    </row>
    <row r="41" spans="1:30" ht="16.5" thickTop="1" thickBot="1" x14ac:dyDescent="0.3">
      <c r="A41" s="84">
        <v>70820</v>
      </c>
      <c r="B41" s="84">
        <v>11.100300000000001</v>
      </c>
      <c r="C41" s="84" t="s">
        <v>151</v>
      </c>
      <c r="D41" s="85" t="s">
        <v>150</v>
      </c>
      <c r="E41" s="76" t="e">
        <v>#N/A</v>
      </c>
      <c r="F41" s="76" t="e">
        <v>#N/A</v>
      </c>
      <c r="G41" s="76" t="e">
        <v>#N/A</v>
      </c>
      <c r="H41" s="20" t="e">
        <f t="shared" si="12"/>
        <v>#N/A</v>
      </c>
      <c r="I41" s="20" t="e">
        <f t="shared" si="13"/>
        <v>#N/A</v>
      </c>
      <c r="J41" s="20" t="e">
        <f t="shared" si="14"/>
        <v>#N/A</v>
      </c>
      <c r="K41" s="20" t="e">
        <f t="shared" si="15"/>
        <v>#N/A</v>
      </c>
      <c r="L41" s="20" t="e">
        <f t="shared" si="16"/>
        <v>#N/A</v>
      </c>
      <c r="M41" s="20" t="e">
        <f t="shared" si="17"/>
        <v>#N/A</v>
      </c>
      <c r="N41" s="22" t="e">
        <f t="shared" si="2"/>
        <v>#N/A</v>
      </c>
      <c r="O41" s="23" t="e">
        <f t="shared" si="3"/>
        <v>#N/A</v>
      </c>
      <c r="P41" s="24" t="e">
        <f t="shared" si="18"/>
        <v>#N/A</v>
      </c>
      <c r="Q41" s="25" t="e">
        <f t="shared" si="4"/>
        <v>#N/A</v>
      </c>
      <c r="R41" s="23" t="e">
        <f t="shared" si="5"/>
        <v>#N/A</v>
      </c>
      <c r="S41" s="24" t="e">
        <f t="shared" si="19"/>
        <v>#N/A</v>
      </c>
      <c r="T41" s="25" t="e">
        <f t="shared" si="6"/>
        <v>#N/A</v>
      </c>
      <c r="U41" s="23" t="e">
        <f t="shared" si="7"/>
        <v>#N/A</v>
      </c>
      <c r="V41" s="24" t="e">
        <f t="shared" si="20"/>
        <v>#N/A</v>
      </c>
      <c r="W41" s="25" t="e">
        <f t="shared" si="8"/>
        <v>#N/A</v>
      </c>
      <c r="X41" s="23" t="e">
        <f t="shared" si="9"/>
        <v>#N/A</v>
      </c>
      <c r="Y41" s="24" t="e">
        <f t="shared" si="21"/>
        <v>#N/A</v>
      </c>
      <c r="Z41" s="22" t="e">
        <f t="shared" si="10"/>
        <v>#N/A</v>
      </c>
      <c r="AA41" s="23" t="e">
        <f t="shared" si="11"/>
        <v>#N/A</v>
      </c>
      <c r="AB41" s="24" t="e">
        <f t="shared" si="22"/>
        <v>#N/A</v>
      </c>
      <c r="AC41" s="16" t="s">
        <v>27</v>
      </c>
      <c r="AD41" s="16" t="s">
        <v>28</v>
      </c>
    </row>
    <row r="42" spans="1:30" ht="16.5" thickTop="1" thickBot="1" x14ac:dyDescent="0.3">
      <c r="A42" s="86">
        <v>94800</v>
      </c>
      <c r="B42" s="86">
        <v>47.060400000000001</v>
      </c>
      <c r="C42" s="86" t="s">
        <v>239</v>
      </c>
      <c r="D42" s="87" t="s">
        <v>78</v>
      </c>
      <c r="E42" s="76">
        <v>0.94117647058823495</v>
      </c>
      <c r="F42" s="76">
        <v>0.8125</v>
      </c>
      <c r="G42" s="76">
        <v>0.71428571428571397</v>
      </c>
      <c r="H42" s="20">
        <f t="shared" si="12"/>
        <v>0.84733368347338922</v>
      </c>
      <c r="I42" s="20">
        <f t="shared" si="13"/>
        <v>0.81511432656395877</v>
      </c>
      <c r="J42" s="20">
        <f t="shared" si="14"/>
        <v>0.81601191201758472</v>
      </c>
      <c r="K42" s="20">
        <f t="shared" si="15"/>
        <v>0.85093790657219359</v>
      </c>
      <c r="L42" s="20">
        <f t="shared" si="16"/>
        <v>0.8521753565027832</v>
      </c>
      <c r="M42" s="20">
        <f t="shared" si="17"/>
        <v>0.86489964344844616</v>
      </c>
      <c r="N42" s="22">
        <f t="shared" si="2"/>
        <v>0.73360289390756295</v>
      </c>
      <c r="O42" s="23">
        <f t="shared" si="3"/>
        <v>0.81511432656395877</v>
      </c>
      <c r="P42" s="24">
        <f t="shared" si="18"/>
        <v>0.8966257592203547</v>
      </c>
      <c r="Q42" s="25">
        <f t="shared" si="4"/>
        <v>0.73441072081582626</v>
      </c>
      <c r="R42" s="23">
        <f t="shared" si="5"/>
        <v>0.81601191201758472</v>
      </c>
      <c r="S42" s="24">
        <f t="shared" si="19"/>
        <v>0.89761310321934329</v>
      </c>
      <c r="T42" s="25">
        <f t="shared" si="6"/>
        <v>0.76584411591497425</v>
      </c>
      <c r="U42" s="23">
        <f t="shared" si="7"/>
        <v>0.85093790657219359</v>
      </c>
      <c r="V42" s="24">
        <f t="shared" si="20"/>
        <v>0.93603169722941304</v>
      </c>
      <c r="W42" s="25">
        <f t="shared" si="8"/>
        <v>0.76695782085250486</v>
      </c>
      <c r="X42" s="23">
        <f t="shared" si="9"/>
        <v>0.8521753565027832</v>
      </c>
      <c r="Y42" s="24">
        <f t="shared" si="21"/>
        <v>0.93739289215306154</v>
      </c>
      <c r="Z42" s="22">
        <f t="shared" si="10"/>
        <v>0.77840967910360159</v>
      </c>
      <c r="AA42" s="23">
        <f t="shared" si="11"/>
        <v>0.86489964344844616</v>
      </c>
      <c r="AB42" s="24">
        <f t="shared" si="22"/>
        <v>0.95138960779329085</v>
      </c>
      <c r="AC42" s="16" t="s">
        <v>27</v>
      </c>
      <c r="AD42" s="16" t="s">
        <v>28</v>
      </c>
    </row>
    <row r="43" spans="1:30" ht="16.5" thickTop="1" thickBot="1" x14ac:dyDescent="0.3">
      <c r="A43" s="84">
        <v>94800</v>
      </c>
      <c r="B43" s="84">
        <v>47.060499999999998</v>
      </c>
      <c r="C43" s="84" t="s">
        <v>236</v>
      </c>
      <c r="D43" s="85" t="s">
        <v>107</v>
      </c>
      <c r="E43" s="76">
        <v>0.94117647058823495</v>
      </c>
      <c r="F43" s="76">
        <v>0.8125</v>
      </c>
      <c r="G43" s="76">
        <v>0.71428571428571397</v>
      </c>
      <c r="H43" s="20">
        <f t="shared" si="12"/>
        <v>0.84733368347338922</v>
      </c>
      <c r="I43" s="20">
        <f t="shared" si="13"/>
        <v>0.81511432656395877</v>
      </c>
      <c r="J43" s="20">
        <f t="shared" si="14"/>
        <v>0.81601191201758472</v>
      </c>
      <c r="K43" s="20">
        <f t="shared" si="15"/>
        <v>0.85093790657219359</v>
      </c>
      <c r="L43" s="20">
        <f t="shared" si="16"/>
        <v>0.8521753565027832</v>
      </c>
      <c r="M43" s="20">
        <f t="shared" si="17"/>
        <v>0.86489964344844616</v>
      </c>
      <c r="N43" s="22">
        <f t="shared" si="2"/>
        <v>0.73360289390756295</v>
      </c>
      <c r="O43" s="23">
        <f t="shared" si="3"/>
        <v>0.81511432656395877</v>
      </c>
      <c r="P43" s="24">
        <f t="shared" si="18"/>
        <v>0.8966257592203547</v>
      </c>
      <c r="Q43" s="25">
        <f t="shared" si="4"/>
        <v>0.73441072081582626</v>
      </c>
      <c r="R43" s="23">
        <f t="shared" si="5"/>
        <v>0.81601191201758472</v>
      </c>
      <c r="S43" s="24">
        <f t="shared" si="19"/>
        <v>0.89761310321934329</v>
      </c>
      <c r="T43" s="25">
        <f t="shared" si="6"/>
        <v>0.76584411591497425</v>
      </c>
      <c r="U43" s="23">
        <f t="shared" si="7"/>
        <v>0.85093790657219359</v>
      </c>
      <c r="V43" s="24">
        <f t="shared" si="20"/>
        <v>0.93603169722941304</v>
      </c>
      <c r="W43" s="25">
        <f t="shared" si="8"/>
        <v>0.76695782085250486</v>
      </c>
      <c r="X43" s="23">
        <f t="shared" si="9"/>
        <v>0.8521753565027832</v>
      </c>
      <c r="Y43" s="24">
        <f t="shared" si="21"/>
        <v>0.93739289215306154</v>
      </c>
      <c r="Z43" s="22">
        <f t="shared" si="10"/>
        <v>0.77840967910360159</v>
      </c>
      <c r="AA43" s="23">
        <f t="shared" si="11"/>
        <v>0.86489964344844616</v>
      </c>
      <c r="AB43" s="24">
        <f t="shared" si="22"/>
        <v>0.95138960779329085</v>
      </c>
      <c r="AC43" s="16" t="s">
        <v>27</v>
      </c>
      <c r="AD43" s="16" t="s">
        <v>28</v>
      </c>
    </row>
    <row r="44" spans="1:30" ht="16.5" thickTop="1" thickBot="1" x14ac:dyDescent="0.3">
      <c r="A44" s="84">
        <v>95650</v>
      </c>
      <c r="B44" s="84">
        <v>48.050800000000002</v>
      </c>
      <c r="C44" s="84" t="s">
        <v>210</v>
      </c>
      <c r="D44" s="85" t="s">
        <v>97</v>
      </c>
      <c r="E44" s="76">
        <v>1</v>
      </c>
      <c r="F44" s="76">
        <v>0.5</v>
      </c>
      <c r="G44" s="76">
        <v>0.88888888888888895</v>
      </c>
      <c r="H44" s="20">
        <f t="shared" si="12"/>
        <v>0.82018518518518524</v>
      </c>
      <c r="I44" s="20">
        <f t="shared" si="13"/>
        <v>0.75844876543209883</v>
      </c>
      <c r="J44" s="20">
        <f t="shared" si="14"/>
        <v>0.84718284156378598</v>
      </c>
      <c r="K44" s="20">
        <f t="shared" si="15"/>
        <v>0.83286376531550066</v>
      </c>
      <c r="L44" s="20">
        <f t="shared" si="16"/>
        <v>0.83721674449357586</v>
      </c>
      <c r="M44" s="20">
        <f t="shared" si="17"/>
        <v>0.86426041730468284</v>
      </c>
      <c r="N44" s="22">
        <f t="shared" si="2"/>
        <v>0.68260388888888901</v>
      </c>
      <c r="O44" s="23">
        <f t="shared" si="3"/>
        <v>0.75844876543209883</v>
      </c>
      <c r="P44" s="24">
        <f t="shared" si="18"/>
        <v>0.83429364197530875</v>
      </c>
      <c r="Q44" s="25">
        <f t="shared" si="4"/>
        <v>0.76246455740740737</v>
      </c>
      <c r="R44" s="23">
        <f t="shared" si="5"/>
        <v>0.84718284156378598</v>
      </c>
      <c r="S44" s="24">
        <f t="shared" si="19"/>
        <v>0.9319011257201647</v>
      </c>
      <c r="T44" s="25">
        <f t="shared" si="6"/>
        <v>0.74957738878395064</v>
      </c>
      <c r="U44" s="23">
        <f t="shared" si="7"/>
        <v>0.83286376531550066</v>
      </c>
      <c r="V44" s="24">
        <f t="shared" si="20"/>
        <v>0.91615014184705079</v>
      </c>
      <c r="W44" s="25">
        <f t="shared" si="8"/>
        <v>0.75349507004421834</v>
      </c>
      <c r="X44" s="23">
        <f t="shared" si="9"/>
        <v>0.83721674449357586</v>
      </c>
      <c r="Y44" s="24">
        <f t="shared" si="21"/>
        <v>0.92093841894293349</v>
      </c>
      <c r="Z44" s="22">
        <f t="shared" si="10"/>
        <v>0.77783437557421453</v>
      </c>
      <c r="AA44" s="23">
        <f t="shared" si="11"/>
        <v>0.86426041730468284</v>
      </c>
      <c r="AB44" s="24">
        <f t="shared" si="22"/>
        <v>0.95068645903515114</v>
      </c>
      <c r="AC44" s="16" t="s">
        <v>27</v>
      </c>
      <c r="AD44" s="16" t="s">
        <v>28</v>
      </c>
    </row>
    <row r="45" spans="1:30" ht="16.5" thickTop="1" thickBot="1" x14ac:dyDescent="0.3">
      <c r="A45" s="84">
        <v>95650</v>
      </c>
      <c r="B45" s="84">
        <v>48.050800000000002</v>
      </c>
      <c r="C45" s="84" t="s">
        <v>142</v>
      </c>
      <c r="D45" s="85" t="s">
        <v>97</v>
      </c>
      <c r="E45" s="76">
        <v>1</v>
      </c>
      <c r="F45" s="76">
        <v>0.5</v>
      </c>
      <c r="G45" s="76">
        <v>0.88888888888888895</v>
      </c>
      <c r="H45" s="20">
        <f t="shared" si="12"/>
        <v>0.82018518518518524</v>
      </c>
      <c r="I45" s="20">
        <f t="shared" si="13"/>
        <v>0.75844876543209883</v>
      </c>
      <c r="J45" s="20">
        <f t="shared" si="14"/>
        <v>0.84718284156378598</v>
      </c>
      <c r="K45" s="20">
        <f t="shared" si="15"/>
        <v>0.83286376531550066</v>
      </c>
      <c r="L45" s="20">
        <f t="shared" si="16"/>
        <v>0.83721674449357586</v>
      </c>
      <c r="M45" s="20">
        <f t="shared" si="17"/>
        <v>0.86426041730468284</v>
      </c>
      <c r="N45" s="22">
        <f t="shared" si="2"/>
        <v>0.68260388888888901</v>
      </c>
      <c r="O45" s="23">
        <f t="shared" si="3"/>
        <v>0.75844876543209883</v>
      </c>
      <c r="P45" s="24">
        <f t="shared" si="18"/>
        <v>0.83429364197530875</v>
      </c>
      <c r="Q45" s="25">
        <f t="shared" si="4"/>
        <v>0.76246455740740737</v>
      </c>
      <c r="R45" s="23">
        <f t="shared" si="5"/>
        <v>0.84718284156378598</v>
      </c>
      <c r="S45" s="24">
        <f t="shared" si="19"/>
        <v>0.9319011257201647</v>
      </c>
      <c r="T45" s="25">
        <f t="shared" si="6"/>
        <v>0.74957738878395064</v>
      </c>
      <c r="U45" s="23">
        <f t="shared" si="7"/>
        <v>0.83286376531550066</v>
      </c>
      <c r="V45" s="24">
        <f t="shared" si="20"/>
        <v>0.91615014184705079</v>
      </c>
      <c r="W45" s="25">
        <f t="shared" si="8"/>
        <v>0.75349507004421834</v>
      </c>
      <c r="X45" s="23">
        <f t="shared" si="9"/>
        <v>0.83721674449357586</v>
      </c>
      <c r="Y45" s="24">
        <f t="shared" si="21"/>
        <v>0.92093841894293349</v>
      </c>
      <c r="Z45" s="22">
        <f t="shared" si="10"/>
        <v>0.77783437557421453</v>
      </c>
      <c r="AA45" s="23">
        <f t="shared" si="11"/>
        <v>0.86426041730468284</v>
      </c>
      <c r="AB45" s="24">
        <f t="shared" si="22"/>
        <v>0.95068645903515114</v>
      </c>
      <c r="AC45" s="16" t="s">
        <v>27</v>
      </c>
      <c r="AD45" s="16" t="s">
        <v>28</v>
      </c>
    </row>
    <row r="46" spans="1:30" ht="16.5" thickTop="1" thickBot="1" x14ac:dyDescent="0.3">
      <c r="A46" s="84">
        <v>95700</v>
      </c>
      <c r="B46" s="84">
        <v>46.041200000000003</v>
      </c>
      <c r="C46" s="84" t="s">
        <v>229</v>
      </c>
      <c r="D46" s="85" t="s">
        <v>93</v>
      </c>
      <c r="E46" s="76">
        <v>1</v>
      </c>
      <c r="F46" s="76">
        <v>0.75</v>
      </c>
      <c r="G46" s="76">
        <v>0.88888888888888895</v>
      </c>
      <c r="H46" s="20">
        <f t="shared" si="12"/>
        <v>0.90601851851851856</v>
      </c>
      <c r="I46" s="20">
        <f t="shared" si="13"/>
        <v>0.87375154320987669</v>
      </c>
      <c r="J46" s="20">
        <f t="shared" si="14"/>
        <v>0.9162395730452676</v>
      </c>
      <c r="K46" s="20">
        <f t="shared" si="15"/>
        <v>0.92562997460562435</v>
      </c>
      <c r="L46" s="20">
        <f t="shared" si="16"/>
        <v>0.93236324119553071</v>
      </c>
      <c r="M46" s="20">
        <f t="shared" si="17"/>
        <v>0.95248659083727172</v>
      </c>
      <c r="N46" s="22">
        <f t="shared" si="2"/>
        <v>0.78637638888888906</v>
      </c>
      <c r="O46" s="23">
        <f t="shared" si="3"/>
        <v>0.87375154320987669</v>
      </c>
      <c r="P46" s="24">
        <f t="shared" si="18"/>
        <v>0.96112669753086444</v>
      </c>
      <c r="Q46" s="25">
        <f t="shared" si="4"/>
        <v>0.82461561574074083</v>
      </c>
      <c r="R46" s="23">
        <f t="shared" si="5"/>
        <v>0.9162395730452676</v>
      </c>
      <c r="S46" s="24">
        <f t="shared" si="19"/>
        <v>1</v>
      </c>
      <c r="T46" s="25">
        <f t="shared" si="6"/>
        <v>0.83306697714506195</v>
      </c>
      <c r="U46" s="23">
        <f t="shared" si="7"/>
        <v>0.92562997460562435</v>
      </c>
      <c r="V46" s="24">
        <f t="shared" si="20"/>
        <v>1</v>
      </c>
      <c r="W46" s="25">
        <f t="shared" si="8"/>
        <v>0.83912691707597764</v>
      </c>
      <c r="X46" s="23">
        <f t="shared" si="9"/>
        <v>0.93236324119553071</v>
      </c>
      <c r="Y46" s="24">
        <f t="shared" si="21"/>
        <v>1</v>
      </c>
      <c r="Z46" s="22">
        <f t="shared" si="10"/>
        <v>0.85723793175354457</v>
      </c>
      <c r="AA46" s="23">
        <f t="shared" si="11"/>
        <v>0.95248659083727172</v>
      </c>
      <c r="AB46" s="24">
        <f t="shared" si="22"/>
        <v>1</v>
      </c>
      <c r="AC46" s="16" t="s">
        <v>27</v>
      </c>
      <c r="AD46" s="16" t="s">
        <v>28</v>
      </c>
    </row>
    <row r="47" spans="1:30" ht="16.5" thickTop="1" thickBot="1" x14ac:dyDescent="0.3">
      <c r="A47" s="84">
        <v>120500</v>
      </c>
      <c r="B47" s="84">
        <v>51.1004</v>
      </c>
      <c r="C47" s="84" t="s">
        <v>165</v>
      </c>
      <c r="D47" s="85" t="s">
        <v>164</v>
      </c>
      <c r="E47" s="76" t="e">
        <v>#N/A</v>
      </c>
      <c r="F47" s="76" t="e">
        <v>#N/A</v>
      </c>
      <c r="G47" s="76" t="e">
        <v>#N/A</v>
      </c>
      <c r="H47" s="20" t="e">
        <f t="shared" si="12"/>
        <v>#N/A</v>
      </c>
      <c r="I47" s="20" t="e">
        <f t="shared" si="13"/>
        <v>#N/A</v>
      </c>
      <c r="J47" s="20" t="e">
        <f t="shared" si="14"/>
        <v>#N/A</v>
      </c>
      <c r="K47" s="20" t="e">
        <f t="shared" si="15"/>
        <v>#N/A</v>
      </c>
      <c r="L47" s="20" t="e">
        <f t="shared" si="16"/>
        <v>#N/A</v>
      </c>
      <c r="M47" s="20" t="e">
        <f t="shared" si="17"/>
        <v>#N/A</v>
      </c>
      <c r="N47" s="22" t="e">
        <f t="shared" si="2"/>
        <v>#N/A</v>
      </c>
      <c r="O47" s="23" t="e">
        <f t="shared" si="3"/>
        <v>#N/A</v>
      </c>
      <c r="P47" s="24" t="e">
        <f t="shared" si="18"/>
        <v>#N/A</v>
      </c>
      <c r="Q47" s="25" t="e">
        <f t="shared" si="4"/>
        <v>#N/A</v>
      </c>
      <c r="R47" s="23" t="e">
        <f t="shared" si="5"/>
        <v>#N/A</v>
      </c>
      <c r="S47" s="24" t="e">
        <f t="shared" si="19"/>
        <v>#N/A</v>
      </c>
      <c r="T47" s="25" t="e">
        <f t="shared" si="6"/>
        <v>#N/A</v>
      </c>
      <c r="U47" s="23" t="e">
        <f t="shared" si="7"/>
        <v>#N/A</v>
      </c>
      <c r="V47" s="24" t="e">
        <f t="shared" si="20"/>
        <v>#N/A</v>
      </c>
      <c r="W47" s="25" t="e">
        <f t="shared" si="8"/>
        <v>#N/A</v>
      </c>
      <c r="X47" s="23" t="e">
        <f t="shared" si="9"/>
        <v>#N/A</v>
      </c>
      <c r="Y47" s="24" t="e">
        <f t="shared" si="21"/>
        <v>#N/A</v>
      </c>
      <c r="Z47" s="22" t="e">
        <f t="shared" si="10"/>
        <v>#N/A</v>
      </c>
      <c r="AA47" s="23" t="e">
        <f t="shared" si="11"/>
        <v>#N/A</v>
      </c>
      <c r="AB47" s="24" t="e">
        <f t="shared" si="22"/>
        <v>#N/A</v>
      </c>
      <c r="AC47" s="16" t="s">
        <v>27</v>
      </c>
      <c r="AD47" s="16" t="s">
        <v>28</v>
      </c>
    </row>
    <row r="48" spans="1:30" ht="16.5" thickTop="1" thickBot="1" x14ac:dyDescent="0.3">
      <c r="A48" s="84">
        <v>121000</v>
      </c>
      <c r="B48" s="84">
        <v>51.090800000000002</v>
      </c>
      <c r="C48" s="84" t="s">
        <v>212</v>
      </c>
      <c r="D48" s="85" t="s">
        <v>208</v>
      </c>
      <c r="E48" s="76">
        <v>0.90476190476190499</v>
      </c>
      <c r="F48" s="76">
        <v>1</v>
      </c>
      <c r="G48" s="76">
        <v>1</v>
      </c>
      <c r="H48" s="20">
        <f t="shared" si="12"/>
        <v>0.99730158730158747</v>
      </c>
      <c r="I48" s="20">
        <f t="shared" si="13"/>
        <v>1</v>
      </c>
      <c r="J48" s="20">
        <f t="shared" si="14"/>
        <v>1</v>
      </c>
      <c r="K48" s="20">
        <f t="shared" si="15"/>
        <v>1</v>
      </c>
      <c r="L48" s="20">
        <f t="shared" si="16"/>
        <v>1</v>
      </c>
      <c r="M48" s="20">
        <f t="shared" si="17"/>
        <v>1</v>
      </c>
      <c r="N48" s="22">
        <f t="shared" si="2"/>
        <v>0.9</v>
      </c>
      <c r="O48" s="23">
        <f t="shared" si="3"/>
        <v>1</v>
      </c>
      <c r="P48" s="24">
        <f t="shared" si="18"/>
        <v>1</v>
      </c>
      <c r="Q48" s="25">
        <f t="shared" si="4"/>
        <v>0.9</v>
      </c>
      <c r="R48" s="23">
        <f t="shared" si="5"/>
        <v>1</v>
      </c>
      <c r="S48" s="24">
        <f t="shared" si="19"/>
        <v>1</v>
      </c>
      <c r="T48" s="25">
        <f t="shared" si="6"/>
        <v>0.9</v>
      </c>
      <c r="U48" s="23">
        <f t="shared" si="7"/>
        <v>1</v>
      </c>
      <c r="V48" s="24">
        <f t="shared" si="20"/>
        <v>1</v>
      </c>
      <c r="W48" s="25">
        <f t="shared" si="8"/>
        <v>0.9</v>
      </c>
      <c r="X48" s="23">
        <f t="shared" si="9"/>
        <v>1</v>
      </c>
      <c r="Y48" s="24">
        <f t="shared" si="21"/>
        <v>1</v>
      </c>
      <c r="Z48" s="22">
        <f t="shared" si="10"/>
        <v>0.9</v>
      </c>
      <c r="AA48" s="23">
        <f t="shared" si="11"/>
        <v>1</v>
      </c>
      <c r="AB48" s="24">
        <f t="shared" si="22"/>
        <v>1</v>
      </c>
      <c r="AC48" s="16" t="s">
        <v>27</v>
      </c>
      <c r="AD48" s="16" t="s">
        <v>28</v>
      </c>
    </row>
    <row r="49" spans="1:30" ht="16.5" thickTop="1" thickBot="1" x14ac:dyDescent="0.3">
      <c r="A49" s="84">
        <v>121000</v>
      </c>
      <c r="B49" s="84">
        <v>51.090800000000002</v>
      </c>
      <c r="C49" s="84" t="s">
        <v>209</v>
      </c>
      <c r="D49" s="85" t="s">
        <v>208</v>
      </c>
      <c r="E49" s="76">
        <v>0.90476190476190499</v>
      </c>
      <c r="F49" s="76">
        <v>1</v>
      </c>
      <c r="G49" s="76">
        <v>1</v>
      </c>
      <c r="H49" s="20">
        <f t="shared" si="12"/>
        <v>0.99730158730158747</v>
      </c>
      <c r="I49" s="20">
        <f t="shared" si="13"/>
        <v>1</v>
      </c>
      <c r="J49" s="20">
        <f t="shared" si="14"/>
        <v>1</v>
      </c>
      <c r="K49" s="20">
        <f t="shared" si="15"/>
        <v>1</v>
      </c>
      <c r="L49" s="20">
        <f t="shared" si="16"/>
        <v>1</v>
      </c>
      <c r="M49" s="20">
        <f t="shared" si="17"/>
        <v>1</v>
      </c>
      <c r="N49" s="22">
        <f t="shared" si="2"/>
        <v>0.9</v>
      </c>
      <c r="O49" s="23">
        <f t="shared" si="3"/>
        <v>1</v>
      </c>
      <c r="P49" s="24">
        <f t="shared" si="18"/>
        <v>1</v>
      </c>
      <c r="Q49" s="25">
        <f t="shared" si="4"/>
        <v>0.9</v>
      </c>
      <c r="R49" s="23">
        <f t="shared" si="5"/>
        <v>1</v>
      </c>
      <c r="S49" s="24">
        <f t="shared" si="19"/>
        <v>1</v>
      </c>
      <c r="T49" s="25">
        <f t="shared" si="6"/>
        <v>0.9</v>
      </c>
      <c r="U49" s="23">
        <f t="shared" si="7"/>
        <v>1</v>
      </c>
      <c r="V49" s="24">
        <f t="shared" si="20"/>
        <v>1</v>
      </c>
      <c r="W49" s="25">
        <f t="shared" si="8"/>
        <v>0.9</v>
      </c>
      <c r="X49" s="23">
        <f t="shared" si="9"/>
        <v>1</v>
      </c>
      <c r="Y49" s="24">
        <f t="shared" si="21"/>
        <v>1</v>
      </c>
      <c r="Z49" s="22">
        <f t="shared" si="10"/>
        <v>0.9</v>
      </c>
      <c r="AA49" s="23">
        <f t="shared" si="11"/>
        <v>1</v>
      </c>
      <c r="AB49" s="24">
        <f t="shared" si="22"/>
        <v>1</v>
      </c>
      <c r="AC49" s="16" t="s">
        <v>27</v>
      </c>
      <c r="AD49" s="16" t="s">
        <v>28</v>
      </c>
    </row>
    <row r="50" spans="1:30" ht="16.5" thickTop="1" thickBot="1" x14ac:dyDescent="0.3">
      <c r="A50" s="84">
        <v>123010</v>
      </c>
      <c r="B50" s="84">
        <v>51.380099999999999</v>
      </c>
      <c r="C50" s="84" t="s">
        <v>220</v>
      </c>
      <c r="D50" s="85" t="s">
        <v>219</v>
      </c>
      <c r="E50" s="76">
        <v>1</v>
      </c>
      <c r="F50" s="76">
        <v>0.85714285714285698</v>
      </c>
      <c r="G50" s="76">
        <v>0.92857142857142905</v>
      </c>
      <c r="H50" s="20">
        <f t="shared" si="12"/>
        <v>0.95642857142857163</v>
      </c>
      <c r="I50" s="20">
        <f t="shared" si="13"/>
        <v>0.94146904761904771</v>
      </c>
      <c r="J50" s="20">
        <f t="shared" si="14"/>
        <v>0.97042103968254001</v>
      </c>
      <c r="K50" s="20">
        <f t="shared" si="15"/>
        <v>0.98478940616402133</v>
      </c>
      <c r="L50" s="20">
        <f t="shared" si="16"/>
        <v>0.9945266260898592</v>
      </c>
      <c r="M50" s="20">
        <f t="shared" si="17"/>
        <v>1</v>
      </c>
      <c r="N50" s="22">
        <f t="shared" si="2"/>
        <v>0.84732214285714291</v>
      </c>
      <c r="O50" s="23">
        <f t="shared" si="3"/>
        <v>0.94146904761904771</v>
      </c>
      <c r="P50" s="24">
        <f t="shared" si="18"/>
        <v>1</v>
      </c>
      <c r="Q50" s="25">
        <f t="shared" si="4"/>
        <v>0.87337893571428604</v>
      </c>
      <c r="R50" s="23">
        <f t="shared" si="5"/>
        <v>0.97042103968254001</v>
      </c>
      <c r="S50" s="24">
        <f t="shared" si="19"/>
        <v>1</v>
      </c>
      <c r="T50" s="25">
        <f t="shared" si="6"/>
        <v>0.88631046554761916</v>
      </c>
      <c r="U50" s="23">
        <f t="shared" si="7"/>
        <v>0.98478940616402133</v>
      </c>
      <c r="V50" s="24">
        <f t="shared" si="20"/>
        <v>1</v>
      </c>
      <c r="W50" s="25">
        <f t="shared" si="8"/>
        <v>0.89507396348087331</v>
      </c>
      <c r="X50" s="23">
        <f t="shared" si="9"/>
        <v>0.9945266260898592</v>
      </c>
      <c r="Y50" s="24">
        <f t="shared" si="21"/>
        <v>1</v>
      </c>
      <c r="Z50" s="22">
        <f t="shared" si="10"/>
        <v>0.9</v>
      </c>
      <c r="AA50" s="23">
        <f t="shared" si="11"/>
        <v>1</v>
      </c>
      <c r="AB50" s="24">
        <f t="shared" si="22"/>
        <v>1</v>
      </c>
      <c r="AC50" s="16" t="s">
        <v>27</v>
      </c>
      <c r="AD50" s="16" t="s">
        <v>28</v>
      </c>
    </row>
    <row r="51" spans="1:30" ht="16.5" thickTop="1" thickBot="1" x14ac:dyDescent="0.3">
      <c r="A51" s="84">
        <v>123020</v>
      </c>
      <c r="B51" s="84">
        <v>51.390099999999997</v>
      </c>
      <c r="C51" s="84" t="s">
        <v>217</v>
      </c>
      <c r="D51" s="85" t="s">
        <v>153</v>
      </c>
      <c r="E51" s="76">
        <v>0.88235294117647101</v>
      </c>
      <c r="F51" s="76">
        <v>0.95</v>
      </c>
      <c r="G51" s="76">
        <v>0.88461538461538491</v>
      </c>
      <c r="H51" s="20">
        <f t="shared" si="12"/>
        <v>0.93282579185520387</v>
      </c>
      <c r="I51" s="20">
        <f t="shared" si="13"/>
        <v>0.9501548039215687</v>
      </c>
      <c r="J51" s="20">
        <f t="shared" si="14"/>
        <v>0.95020795326797414</v>
      </c>
      <c r="K51" s="20">
        <f t="shared" si="15"/>
        <v>0.97272806850536309</v>
      </c>
      <c r="L51" s="20">
        <f t="shared" si="16"/>
        <v>0.98642785015525114</v>
      </c>
      <c r="M51" s="20">
        <f t="shared" si="17"/>
        <v>0.99888159602881543</v>
      </c>
      <c r="N51" s="22">
        <f t="shared" si="2"/>
        <v>0.8551393235294118</v>
      </c>
      <c r="O51" s="23">
        <f t="shared" si="3"/>
        <v>0.9501548039215687</v>
      </c>
      <c r="P51" s="24">
        <f t="shared" si="18"/>
        <v>1</v>
      </c>
      <c r="Q51" s="25">
        <f t="shared" si="4"/>
        <v>0.85518715794117672</v>
      </c>
      <c r="R51" s="23">
        <f t="shared" si="5"/>
        <v>0.95020795326797414</v>
      </c>
      <c r="S51" s="24">
        <f t="shared" si="19"/>
        <v>1</v>
      </c>
      <c r="T51" s="25">
        <f t="shared" si="6"/>
        <v>0.87545526165482679</v>
      </c>
      <c r="U51" s="23">
        <f t="shared" si="7"/>
        <v>0.97272806850536309</v>
      </c>
      <c r="V51" s="24">
        <f t="shared" si="20"/>
        <v>1</v>
      </c>
      <c r="W51" s="25">
        <f t="shared" si="8"/>
        <v>0.88778506513972599</v>
      </c>
      <c r="X51" s="23">
        <f t="shared" si="9"/>
        <v>0.98642785015525114</v>
      </c>
      <c r="Y51" s="24">
        <f t="shared" si="21"/>
        <v>1</v>
      </c>
      <c r="Z51" s="22">
        <f t="shared" si="10"/>
        <v>0.89899343642593388</v>
      </c>
      <c r="AA51" s="23">
        <f t="shared" si="11"/>
        <v>0.99888159602881543</v>
      </c>
      <c r="AB51" s="24">
        <f t="shared" si="22"/>
        <v>1</v>
      </c>
      <c r="AC51" s="16" t="s">
        <v>27</v>
      </c>
      <c r="AD51" s="16" t="s">
        <v>28</v>
      </c>
    </row>
    <row r="52" spans="1:30" ht="16.5" thickTop="1" thickBot="1" x14ac:dyDescent="0.3">
      <c r="A52" s="84">
        <v>123020</v>
      </c>
      <c r="B52" s="84">
        <v>51.390099999999997</v>
      </c>
      <c r="C52" s="84" t="s">
        <v>154</v>
      </c>
      <c r="D52" s="85" t="s">
        <v>153</v>
      </c>
      <c r="E52" s="76">
        <v>0.88235294117647101</v>
      </c>
      <c r="F52" s="76">
        <v>0.95</v>
      </c>
      <c r="G52" s="76">
        <v>0.88461538461538491</v>
      </c>
      <c r="H52" s="20">
        <f t="shared" si="12"/>
        <v>0.93282579185520387</v>
      </c>
      <c r="I52" s="20">
        <f t="shared" si="13"/>
        <v>0.9501548039215687</v>
      </c>
      <c r="J52" s="20">
        <f t="shared" si="14"/>
        <v>0.95020795326797414</v>
      </c>
      <c r="K52" s="20">
        <f t="shared" si="15"/>
        <v>0.97272806850536309</v>
      </c>
      <c r="L52" s="20">
        <f t="shared" si="16"/>
        <v>0.98642785015525114</v>
      </c>
      <c r="M52" s="20">
        <f t="shared" si="17"/>
        <v>0.99888159602881543</v>
      </c>
      <c r="N52" s="22">
        <f t="shared" si="2"/>
        <v>0.8551393235294118</v>
      </c>
      <c r="O52" s="23">
        <f t="shared" si="3"/>
        <v>0.9501548039215687</v>
      </c>
      <c r="P52" s="24">
        <f t="shared" si="18"/>
        <v>1</v>
      </c>
      <c r="Q52" s="25">
        <f t="shared" si="4"/>
        <v>0.85518715794117672</v>
      </c>
      <c r="R52" s="23">
        <f t="shared" si="5"/>
        <v>0.95020795326797414</v>
      </c>
      <c r="S52" s="24">
        <f t="shared" si="19"/>
        <v>1</v>
      </c>
      <c r="T52" s="25">
        <f t="shared" si="6"/>
        <v>0.87545526165482679</v>
      </c>
      <c r="U52" s="23">
        <f t="shared" si="7"/>
        <v>0.97272806850536309</v>
      </c>
      <c r="V52" s="24">
        <f t="shared" si="20"/>
        <v>1</v>
      </c>
      <c r="W52" s="25">
        <f t="shared" si="8"/>
        <v>0.88778506513972599</v>
      </c>
      <c r="X52" s="23">
        <f t="shared" si="9"/>
        <v>0.98642785015525114</v>
      </c>
      <c r="Y52" s="24">
        <f t="shared" si="21"/>
        <v>1</v>
      </c>
      <c r="Z52" s="22">
        <f t="shared" si="10"/>
        <v>0.89899343642593388</v>
      </c>
      <c r="AA52" s="23">
        <f t="shared" si="11"/>
        <v>0.99888159602881543</v>
      </c>
      <c r="AB52" s="24">
        <f t="shared" si="22"/>
        <v>1</v>
      </c>
      <c r="AC52" s="16" t="s">
        <v>27</v>
      </c>
      <c r="AD52" s="16" t="s">
        <v>28</v>
      </c>
    </row>
    <row r="53" spans="1:30" ht="16.5" thickTop="1" thickBot="1" x14ac:dyDescent="0.3">
      <c r="A53" s="84">
        <v>130500</v>
      </c>
      <c r="B53" s="84">
        <v>19.070799999999998</v>
      </c>
      <c r="C53" s="84" t="s">
        <v>225</v>
      </c>
      <c r="D53" s="85" t="s">
        <v>95</v>
      </c>
      <c r="E53" s="76">
        <v>0.94594594594594594</v>
      </c>
      <c r="F53" s="76">
        <v>0.6</v>
      </c>
      <c r="G53" s="76">
        <v>0.78260869565217406</v>
      </c>
      <c r="H53" s="20">
        <f t="shared" si="12"/>
        <v>0.79947042694868786</v>
      </c>
      <c r="I53" s="20">
        <f t="shared" si="13"/>
        <v>0.74918049875962922</v>
      </c>
      <c r="J53" s="20">
        <f t="shared" si="14"/>
        <v>0.80039913666710205</v>
      </c>
      <c r="K53" s="20">
        <f t="shared" si="15"/>
        <v>0.80650718808222732</v>
      </c>
      <c r="L53" s="20">
        <f t="shared" si="16"/>
        <v>0.80892314273807586</v>
      </c>
      <c r="M53" s="20">
        <f t="shared" si="17"/>
        <v>0.82943478383734248</v>
      </c>
      <c r="N53" s="22">
        <f t="shared" si="2"/>
        <v>0.67426244888366627</v>
      </c>
      <c r="O53" s="23">
        <f t="shared" si="3"/>
        <v>0.74918049875962922</v>
      </c>
      <c r="P53" s="24">
        <f t="shared" si="18"/>
        <v>0.82409854863559218</v>
      </c>
      <c r="Q53" s="25">
        <f t="shared" si="4"/>
        <v>0.7203592230003919</v>
      </c>
      <c r="R53" s="23">
        <f t="shared" si="5"/>
        <v>0.80039913666710205</v>
      </c>
      <c r="S53" s="24">
        <f t="shared" si="19"/>
        <v>0.88043905033381231</v>
      </c>
      <c r="T53" s="25">
        <f t="shared" si="6"/>
        <v>0.7258564692740046</v>
      </c>
      <c r="U53" s="23">
        <f t="shared" si="7"/>
        <v>0.80650718808222732</v>
      </c>
      <c r="V53" s="24">
        <f t="shared" si="20"/>
        <v>0.88715790689045015</v>
      </c>
      <c r="W53" s="25">
        <f t="shared" si="8"/>
        <v>0.72803082846426825</v>
      </c>
      <c r="X53" s="23">
        <f t="shared" si="9"/>
        <v>0.80892314273807586</v>
      </c>
      <c r="Y53" s="24">
        <f t="shared" si="21"/>
        <v>0.88981545701188347</v>
      </c>
      <c r="Z53" s="22">
        <f t="shared" si="10"/>
        <v>0.7464913054536082</v>
      </c>
      <c r="AA53" s="23">
        <f t="shared" si="11"/>
        <v>0.82943478383734248</v>
      </c>
      <c r="AB53" s="24">
        <f t="shared" si="22"/>
        <v>0.91237826222107676</v>
      </c>
      <c r="AC53" s="16" t="s">
        <v>27</v>
      </c>
      <c r="AD53" s="16" t="s">
        <v>28</v>
      </c>
    </row>
    <row r="54" spans="1:30" ht="16.5" thickTop="1" thickBot="1" x14ac:dyDescent="0.3">
      <c r="A54" s="84">
        <v>130500</v>
      </c>
      <c r="B54" s="84">
        <v>13.121</v>
      </c>
      <c r="C54" s="84" t="s">
        <v>167</v>
      </c>
      <c r="D54" s="85" t="s">
        <v>95</v>
      </c>
      <c r="E54" s="76">
        <v>0.94594594594594594</v>
      </c>
      <c r="F54" s="76">
        <v>0.6</v>
      </c>
      <c r="G54" s="76">
        <v>0.78260869565217406</v>
      </c>
      <c r="H54" s="20">
        <f t="shared" si="12"/>
        <v>0.79947042694868786</v>
      </c>
      <c r="I54" s="20">
        <f t="shared" si="13"/>
        <v>0.74918049875962922</v>
      </c>
      <c r="J54" s="20">
        <f t="shared" si="14"/>
        <v>0.80039913666710205</v>
      </c>
      <c r="K54" s="20">
        <f t="shared" si="15"/>
        <v>0.80650718808222732</v>
      </c>
      <c r="L54" s="20">
        <f t="shared" si="16"/>
        <v>0.80892314273807586</v>
      </c>
      <c r="M54" s="20">
        <f t="shared" si="17"/>
        <v>0.82943478383734248</v>
      </c>
      <c r="N54" s="22">
        <f t="shared" si="2"/>
        <v>0.67426244888366627</v>
      </c>
      <c r="O54" s="23">
        <f t="shared" si="3"/>
        <v>0.74918049875962922</v>
      </c>
      <c r="P54" s="24">
        <f t="shared" si="18"/>
        <v>0.82409854863559218</v>
      </c>
      <c r="Q54" s="25">
        <f t="shared" si="4"/>
        <v>0.7203592230003919</v>
      </c>
      <c r="R54" s="23">
        <f t="shared" si="5"/>
        <v>0.80039913666710205</v>
      </c>
      <c r="S54" s="24">
        <f t="shared" si="19"/>
        <v>0.88043905033381231</v>
      </c>
      <c r="T54" s="25">
        <f t="shared" si="6"/>
        <v>0.7258564692740046</v>
      </c>
      <c r="U54" s="23">
        <f t="shared" si="7"/>
        <v>0.80650718808222732</v>
      </c>
      <c r="V54" s="24">
        <f t="shared" si="20"/>
        <v>0.88715790689045015</v>
      </c>
      <c r="W54" s="25">
        <f t="shared" si="8"/>
        <v>0.72803082846426825</v>
      </c>
      <c r="X54" s="23">
        <f t="shared" si="9"/>
        <v>0.80892314273807586</v>
      </c>
      <c r="Y54" s="24">
        <f t="shared" si="21"/>
        <v>0.88981545701188347</v>
      </c>
      <c r="Z54" s="22">
        <f t="shared" si="10"/>
        <v>0.7464913054536082</v>
      </c>
      <c r="AA54" s="23">
        <f t="shared" si="11"/>
        <v>0.82943478383734248</v>
      </c>
      <c r="AB54" s="24">
        <f t="shared" si="22"/>
        <v>0.91237826222107676</v>
      </c>
      <c r="AC54" s="16" t="s">
        <v>27</v>
      </c>
      <c r="AD54" s="16" t="s">
        <v>28</v>
      </c>
    </row>
    <row r="55" spans="1:30" ht="16.5" thickTop="1" thickBot="1" x14ac:dyDescent="0.3">
      <c r="A55" s="84">
        <v>210440</v>
      </c>
      <c r="B55" s="84">
        <v>51.150100000000002</v>
      </c>
      <c r="C55" s="84" t="s">
        <v>242</v>
      </c>
      <c r="D55" s="85" t="s">
        <v>205</v>
      </c>
      <c r="E55" s="76">
        <v>0.92307692307692302</v>
      </c>
      <c r="F55" s="76">
        <v>0.83333333333333304</v>
      </c>
      <c r="G55" s="76">
        <v>0.9</v>
      </c>
      <c r="H55" s="20">
        <f t="shared" si="12"/>
        <v>0.9120341880341879</v>
      </c>
      <c r="I55" s="20">
        <f t="shared" si="13"/>
        <v>0.90824284900284891</v>
      </c>
      <c r="J55" s="20">
        <f t="shared" si="14"/>
        <v>0.93396178271604935</v>
      </c>
      <c r="K55" s="20">
        <f t="shared" si="15"/>
        <v>0.94562199478189291</v>
      </c>
      <c r="L55" s="20">
        <f t="shared" si="16"/>
        <v>0.95715380843193831</v>
      </c>
      <c r="M55" s="20">
        <f t="shared" si="17"/>
        <v>0.97394657116925898</v>
      </c>
      <c r="N55" s="22">
        <f t="shared" si="2"/>
        <v>0.81741856410256408</v>
      </c>
      <c r="O55" s="23">
        <f t="shared" si="3"/>
        <v>0.90824284900284891</v>
      </c>
      <c r="P55" s="24">
        <f t="shared" si="18"/>
        <v>0.99906713390313384</v>
      </c>
      <c r="Q55" s="25">
        <f t="shared" si="4"/>
        <v>0.84056560444444439</v>
      </c>
      <c r="R55" s="23">
        <f t="shared" si="5"/>
        <v>0.93396178271604935</v>
      </c>
      <c r="S55" s="24">
        <f t="shared" si="19"/>
        <v>1</v>
      </c>
      <c r="T55" s="25">
        <f t="shared" si="6"/>
        <v>0.85105979530370368</v>
      </c>
      <c r="U55" s="23">
        <f t="shared" si="7"/>
        <v>0.94562199478189291</v>
      </c>
      <c r="V55" s="24">
        <f t="shared" si="20"/>
        <v>1</v>
      </c>
      <c r="W55" s="25">
        <f t="shared" si="8"/>
        <v>0.86143842758874445</v>
      </c>
      <c r="X55" s="23">
        <f t="shared" si="9"/>
        <v>0.95715380843193831</v>
      </c>
      <c r="Y55" s="24">
        <f t="shared" si="21"/>
        <v>1</v>
      </c>
      <c r="Z55" s="22">
        <f t="shared" si="10"/>
        <v>0.87655191405233313</v>
      </c>
      <c r="AA55" s="23">
        <f t="shared" si="11"/>
        <v>0.97394657116925898</v>
      </c>
      <c r="AB55" s="24">
        <f t="shared" si="22"/>
        <v>1</v>
      </c>
      <c r="AC55" s="16" t="s">
        <v>27</v>
      </c>
      <c r="AD55" s="16" t="s">
        <v>28</v>
      </c>
    </row>
    <row r="56" spans="1:30" ht="16.5" thickTop="1" thickBot="1" x14ac:dyDescent="0.3">
      <c r="A56" s="84">
        <v>210440</v>
      </c>
      <c r="B56" s="84">
        <v>51.150100000000002</v>
      </c>
      <c r="C56" s="84" t="s">
        <v>206</v>
      </c>
      <c r="D56" s="85" t="s">
        <v>205</v>
      </c>
      <c r="E56" s="76">
        <v>0.92307692307692302</v>
      </c>
      <c r="F56" s="76">
        <v>0.83333333333333304</v>
      </c>
      <c r="G56" s="76">
        <v>0.9</v>
      </c>
      <c r="H56" s="20">
        <f t="shared" si="12"/>
        <v>0.9120341880341879</v>
      </c>
      <c r="I56" s="20">
        <f t="shared" si="13"/>
        <v>0.90824284900284891</v>
      </c>
      <c r="J56" s="20">
        <f t="shared" si="14"/>
        <v>0.93396178271604935</v>
      </c>
      <c r="K56" s="20">
        <f t="shared" si="15"/>
        <v>0.94562199478189291</v>
      </c>
      <c r="L56" s="20">
        <f t="shared" si="16"/>
        <v>0.95715380843193831</v>
      </c>
      <c r="M56" s="20">
        <f t="shared" si="17"/>
        <v>0.97394657116925898</v>
      </c>
      <c r="N56" s="22">
        <f t="shared" si="2"/>
        <v>0.81741856410256408</v>
      </c>
      <c r="O56" s="23">
        <f t="shared" si="3"/>
        <v>0.90824284900284891</v>
      </c>
      <c r="P56" s="24">
        <f t="shared" si="18"/>
        <v>0.99906713390313384</v>
      </c>
      <c r="Q56" s="25">
        <f t="shared" si="4"/>
        <v>0.84056560444444439</v>
      </c>
      <c r="R56" s="23">
        <f t="shared" si="5"/>
        <v>0.93396178271604935</v>
      </c>
      <c r="S56" s="24">
        <f t="shared" si="19"/>
        <v>1</v>
      </c>
      <c r="T56" s="25">
        <f t="shared" si="6"/>
        <v>0.85105979530370368</v>
      </c>
      <c r="U56" s="23">
        <f t="shared" si="7"/>
        <v>0.94562199478189291</v>
      </c>
      <c r="V56" s="24">
        <f t="shared" si="20"/>
        <v>1</v>
      </c>
      <c r="W56" s="25">
        <f t="shared" si="8"/>
        <v>0.86143842758874445</v>
      </c>
      <c r="X56" s="23">
        <f t="shared" si="9"/>
        <v>0.95715380843193831</v>
      </c>
      <c r="Y56" s="24">
        <f t="shared" si="21"/>
        <v>1</v>
      </c>
      <c r="Z56" s="22">
        <f t="shared" si="10"/>
        <v>0.87655191405233313</v>
      </c>
      <c r="AA56" s="23">
        <f t="shared" si="11"/>
        <v>0.97394657116925898</v>
      </c>
      <c r="AB56" s="24">
        <f t="shared" si="22"/>
        <v>1</v>
      </c>
      <c r="AC56" s="16" t="s">
        <v>27</v>
      </c>
      <c r="AD56" s="16" t="s">
        <v>28</v>
      </c>
    </row>
    <row r="57" spans="1:30" ht="16.5" thickTop="1" thickBot="1" x14ac:dyDescent="0.3">
      <c r="A57" s="84">
        <v>210500</v>
      </c>
      <c r="B57" s="84">
        <v>43.0107</v>
      </c>
      <c r="C57" s="84" t="s">
        <v>237</v>
      </c>
      <c r="D57" s="85" t="s">
        <v>77</v>
      </c>
      <c r="E57" s="76">
        <v>0.79032258064516103</v>
      </c>
      <c r="F57" s="76">
        <v>0.88524590163934402</v>
      </c>
      <c r="G57" s="76">
        <v>0.94736842105263197</v>
      </c>
      <c r="H57" s="20">
        <f t="shared" si="12"/>
        <v>0.90054167014575026</v>
      </c>
      <c r="I57" s="20">
        <f t="shared" si="13"/>
        <v>0.93838355754095271</v>
      </c>
      <c r="J57" s="20">
        <f t="shared" si="14"/>
        <v>0.95662748606717163</v>
      </c>
      <c r="K57" s="20">
        <f t="shared" si="15"/>
        <v>0.95980643172216362</v>
      </c>
      <c r="L57" s="20">
        <f t="shared" si="16"/>
        <v>0.98015399986339902</v>
      </c>
      <c r="M57" s="20">
        <f t="shared" si="17"/>
        <v>0.99449518506077217</v>
      </c>
      <c r="N57" s="22">
        <f t="shared" si="2"/>
        <v>0.84454520178685744</v>
      </c>
      <c r="O57" s="23">
        <f t="shared" si="3"/>
        <v>0.93838355754095271</v>
      </c>
      <c r="P57" s="24">
        <f t="shared" si="18"/>
        <v>1</v>
      </c>
      <c r="Q57" s="25">
        <f t="shared" si="4"/>
        <v>0.86096473746045443</v>
      </c>
      <c r="R57" s="23">
        <f t="shared" si="5"/>
        <v>0.95662748606717163</v>
      </c>
      <c r="S57" s="24">
        <f t="shared" si="19"/>
        <v>1</v>
      </c>
      <c r="T57" s="25">
        <f t="shared" si="6"/>
        <v>0.86382578854994729</v>
      </c>
      <c r="U57" s="23">
        <f t="shared" si="7"/>
        <v>0.95980643172216362</v>
      </c>
      <c r="V57" s="24">
        <f t="shared" si="20"/>
        <v>1</v>
      </c>
      <c r="W57" s="25">
        <f t="shared" si="8"/>
        <v>0.88213859987705912</v>
      </c>
      <c r="X57" s="23">
        <f t="shared" si="9"/>
        <v>0.98015399986339902</v>
      </c>
      <c r="Y57" s="24">
        <f t="shared" si="21"/>
        <v>1</v>
      </c>
      <c r="Z57" s="22">
        <f t="shared" si="10"/>
        <v>0.89504566655469497</v>
      </c>
      <c r="AA57" s="23">
        <f t="shared" si="11"/>
        <v>0.99449518506077217</v>
      </c>
      <c r="AB57" s="24">
        <f t="shared" si="22"/>
        <v>1</v>
      </c>
      <c r="AC57" s="16" t="s">
        <v>27</v>
      </c>
      <c r="AD57" s="16" t="s">
        <v>28</v>
      </c>
    </row>
    <row r="58" spans="1:30" ht="16.5" thickTop="1" thickBot="1" x14ac:dyDescent="0.3">
      <c r="A58" s="84">
        <v>210500</v>
      </c>
      <c r="B58" s="84">
        <v>43.010300000000001</v>
      </c>
      <c r="C58" s="84" t="s">
        <v>203</v>
      </c>
      <c r="D58" s="85" t="s">
        <v>77</v>
      </c>
      <c r="E58" s="76">
        <v>0.79032258064516103</v>
      </c>
      <c r="F58" s="76">
        <v>0.88524590163934402</v>
      </c>
      <c r="G58" s="76">
        <v>0.94736842105263197</v>
      </c>
      <c r="H58" s="20">
        <f t="shared" si="12"/>
        <v>0.90054167014575026</v>
      </c>
      <c r="I58" s="20">
        <f t="shared" si="13"/>
        <v>0.93838355754095271</v>
      </c>
      <c r="J58" s="20">
        <f t="shared" si="14"/>
        <v>0.95662748606717163</v>
      </c>
      <c r="K58" s="20">
        <f t="shared" si="15"/>
        <v>0.95980643172216362</v>
      </c>
      <c r="L58" s="20">
        <f t="shared" si="16"/>
        <v>0.98015399986339902</v>
      </c>
      <c r="M58" s="20">
        <f t="shared" si="17"/>
        <v>0.99449518506077217</v>
      </c>
      <c r="N58" s="22">
        <f t="shared" si="2"/>
        <v>0.84454520178685744</v>
      </c>
      <c r="O58" s="23">
        <f t="shared" si="3"/>
        <v>0.93838355754095271</v>
      </c>
      <c r="P58" s="24">
        <f t="shared" si="18"/>
        <v>1</v>
      </c>
      <c r="Q58" s="25">
        <f t="shared" si="4"/>
        <v>0.86096473746045443</v>
      </c>
      <c r="R58" s="23">
        <f t="shared" si="5"/>
        <v>0.95662748606717163</v>
      </c>
      <c r="S58" s="24">
        <f t="shared" si="19"/>
        <v>1</v>
      </c>
      <c r="T58" s="25">
        <f t="shared" si="6"/>
        <v>0.86382578854994729</v>
      </c>
      <c r="U58" s="23">
        <f t="shared" si="7"/>
        <v>0.95980643172216362</v>
      </c>
      <c r="V58" s="24">
        <f t="shared" si="20"/>
        <v>1</v>
      </c>
      <c r="W58" s="25">
        <f t="shared" si="8"/>
        <v>0.88213859987705912</v>
      </c>
      <c r="X58" s="23">
        <f t="shared" si="9"/>
        <v>0.98015399986339902</v>
      </c>
      <c r="Y58" s="24">
        <f t="shared" si="21"/>
        <v>1</v>
      </c>
      <c r="Z58" s="22">
        <f t="shared" si="10"/>
        <v>0.89504566655469497</v>
      </c>
      <c r="AA58" s="23">
        <f t="shared" si="11"/>
        <v>0.99449518506077217</v>
      </c>
      <c r="AB58" s="24">
        <f t="shared" si="22"/>
        <v>1</v>
      </c>
      <c r="AC58" s="16" t="s">
        <v>27</v>
      </c>
      <c r="AD58" s="16" t="s">
        <v>28</v>
      </c>
    </row>
    <row r="59" spans="1:30" ht="16.5" thickTop="1" thickBot="1" x14ac:dyDescent="0.3">
      <c r="A59" s="84" t="s">
        <v>130</v>
      </c>
      <c r="B59" s="84" t="s">
        <v>130</v>
      </c>
      <c r="C59" s="84" t="s">
        <v>137</v>
      </c>
      <c r="D59" s="85" t="s">
        <v>136</v>
      </c>
      <c r="E59" s="76" t="e">
        <v>#N/A</v>
      </c>
      <c r="F59" s="76" t="e">
        <v>#N/A</v>
      </c>
      <c r="G59" s="76" t="e">
        <v>#N/A</v>
      </c>
      <c r="H59" s="20" t="e">
        <f t="shared" si="12"/>
        <v>#N/A</v>
      </c>
      <c r="I59" s="20" t="e">
        <f t="shared" si="13"/>
        <v>#N/A</v>
      </c>
      <c r="J59" s="20" t="e">
        <f t="shared" si="14"/>
        <v>#N/A</v>
      </c>
      <c r="K59" s="20" t="e">
        <f t="shared" si="15"/>
        <v>#N/A</v>
      </c>
      <c r="L59" s="20" t="e">
        <f t="shared" si="16"/>
        <v>#N/A</v>
      </c>
      <c r="M59" s="20" t="e">
        <f t="shared" si="17"/>
        <v>#N/A</v>
      </c>
      <c r="N59" s="22" t="e">
        <f t="shared" si="2"/>
        <v>#N/A</v>
      </c>
      <c r="O59" s="23" t="e">
        <f t="shared" si="3"/>
        <v>#N/A</v>
      </c>
      <c r="P59" s="24" t="e">
        <f t="shared" si="18"/>
        <v>#N/A</v>
      </c>
      <c r="Q59" s="25" t="e">
        <f t="shared" si="4"/>
        <v>#N/A</v>
      </c>
      <c r="R59" s="23" t="e">
        <f t="shared" si="5"/>
        <v>#N/A</v>
      </c>
      <c r="S59" s="24" t="e">
        <f t="shared" si="19"/>
        <v>#N/A</v>
      </c>
      <c r="T59" s="25" t="e">
        <f t="shared" si="6"/>
        <v>#N/A</v>
      </c>
      <c r="U59" s="23" t="e">
        <f t="shared" si="7"/>
        <v>#N/A</v>
      </c>
      <c r="V59" s="24" t="e">
        <f t="shared" si="20"/>
        <v>#N/A</v>
      </c>
      <c r="W59" s="25" t="e">
        <f t="shared" si="8"/>
        <v>#N/A</v>
      </c>
      <c r="X59" s="23" t="e">
        <f t="shared" si="9"/>
        <v>#N/A</v>
      </c>
      <c r="Y59" s="24" t="e">
        <f t="shared" si="21"/>
        <v>#N/A</v>
      </c>
      <c r="Z59" s="22" t="e">
        <f t="shared" si="10"/>
        <v>#N/A</v>
      </c>
      <c r="AA59" s="23" t="e">
        <f t="shared" si="11"/>
        <v>#N/A</v>
      </c>
      <c r="AB59" s="24" t="e">
        <f t="shared" si="22"/>
        <v>#N/A</v>
      </c>
      <c r="AC59" s="16" t="s">
        <v>27</v>
      </c>
      <c r="AD59" s="16" t="s">
        <v>28</v>
      </c>
    </row>
    <row r="60" spans="1:30" ht="16.5" thickTop="1" thickBot="1" x14ac:dyDescent="0.3">
      <c r="A60" s="84" t="s">
        <v>130</v>
      </c>
      <c r="B60" s="84" t="s">
        <v>130</v>
      </c>
      <c r="C60" s="84" t="s">
        <v>135</v>
      </c>
      <c r="D60" s="85" t="s">
        <v>134</v>
      </c>
      <c r="E60" s="76" t="e">
        <v>#N/A</v>
      </c>
      <c r="F60" s="76" t="e">
        <v>#N/A</v>
      </c>
      <c r="G60" s="76" t="e">
        <v>#N/A</v>
      </c>
      <c r="H60" s="20" t="e">
        <f t="shared" si="12"/>
        <v>#N/A</v>
      </c>
      <c r="I60" s="20" t="e">
        <f t="shared" si="13"/>
        <v>#N/A</v>
      </c>
      <c r="J60" s="20" t="e">
        <f t="shared" si="14"/>
        <v>#N/A</v>
      </c>
      <c r="K60" s="20" t="e">
        <f t="shared" si="15"/>
        <v>#N/A</v>
      </c>
      <c r="L60" s="20" t="e">
        <f t="shared" si="16"/>
        <v>#N/A</v>
      </c>
      <c r="M60" s="20" t="e">
        <f t="shared" si="17"/>
        <v>#N/A</v>
      </c>
      <c r="N60" s="22" t="e">
        <f t="shared" si="2"/>
        <v>#N/A</v>
      </c>
      <c r="O60" s="23" t="e">
        <f t="shared" si="3"/>
        <v>#N/A</v>
      </c>
      <c r="P60" s="24" t="e">
        <f t="shared" si="18"/>
        <v>#N/A</v>
      </c>
      <c r="Q60" s="25" t="e">
        <f t="shared" si="4"/>
        <v>#N/A</v>
      </c>
      <c r="R60" s="23" t="e">
        <f t="shared" si="5"/>
        <v>#N/A</v>
      </c>
      <c r="S60" s="24" t="e">
        <f t="shared" si="19"/>
        <v>#N/A</v>
      </c>
      <c r="T60" s="25" t="e">
        <f t="shared" si="6"/>
        <v>#N/A</v>
      </c>
      <c r="U60" s="23" t="e">
        <f t="shared" si="7"/>
        <v>#N/A</v>
      </c>
      <c r="V60" s="24" t="e">
        <f t="shared" si="20"/>
        <v>#N/A</v>
      </c>
      <c r="W60" s="25" t="e">
        <f t="shared" si="8"/>
        <v>#N/A</v>
      </c>
      <c r="X60" s="23" t="e">
        <f t="shared" si="9"/>
        <v>#N/A</v>
      </c>
      <c r="Y60" s="24" t="e">
        <f t="shared" si="21"/>
        <v>#N/A</v>
      </c>
      <c r="Z60" s="22" t="e">
        <f t="shared" si="10"/>
        <v>#N/A</v>
      </c>
      <c r="AA60" s="23" t="e">
        <f t="shared" si="11"/>
        <v>#N/A</v>
      </c>
      <c r="AB60" s="24" t="e">
        <f t="shared" si="22"/>
        <v>#N/A</v>
      </c>
      <c r="AC60" s="16" t="s">
        <v>27</v>
      </c>
      <c r="AD60" s="16" t="s">
        <v>28</v>
      </c>
    </row>
    <row r="61" spans="1:30" ht="16.5" thickTop="1" thickBot="1" x14ac:dyDescent="0.3">
      <c r="A61" s="84" t="s">
        <v>130</v>
      </c>
      <c r="B61" s="84" t="s">
        <v>130</v>
      </c>
      <c r="C61" s="84" t="s">
        <v>133</v>
      </c>
      <c r="D61" s="85" t="s">
        <v>132</v>
      </c>
      <c r="E61" s="76" t="e">
        <v>#N/A</v>
      </c>
      <c r="F61" s="76" t="e">
        <v>#N/A</v>
      </c>
      <c r="G61" s="76" t="e">
        <v>#N/A</v>
      </c>
      <c r="H61" s="20" t="e">
        <f t="shared" si="12"/>
        <v>#N/A</v>
      </c>
      <c r="I61" s="20" t="e">
        <f t="shared" si="13"/>
        <v>#N/A</v>
      </c>
      <c r="J61" s="20" t="e">
        <f t="shared" si="14"/>
        <v>#N/A</v>
      </c>
      <c r="K61" s="20" t="e">
        <f t="shared" si="15"/>
        <v>#N/A</v>
      </c>
      <c r="L61" s="20" t="e">
        <f t="shared" si="16"/>
        <v>#N/A</v>
      </c>
      <c r="M61" s="20" t="e">
        <f t="shared" si="17"/>
        <v>#N/A</v>
      </c>
      <c r="N61" s="22" t="e">
        <f t="shared" si="2"/>
        <v>#N/A</v>
      </c>
      <c r="O61" s="23" t="e">
        <f t="shared" si="3"/>
        <v>#N/A</v>
      </c>
      <c r="P61" s="24" t="e">
        <f t="shared" si="18"/>
        <v>#N/A</v>
      </c>
      <c r="Q61" s="25" t="e">
        <f t="shared" si="4"/>
        <v>#N/A</v>
      </c>
      <c r="R61" s="23" t="e">
        <f t="shared" si="5"/>
        <v>#N/A</v>
      </c>
      <c r="S61" s="24" t="e">
        <f t="shared" si="19"/>
        <v>#N/A</v>
      </c>
      <c r="T61" s="25" t="e">
        <f t="shared" si="6"/>
        <v>#N/A</v>
      </c>
      <c r="U61" s="23" t="e">
        <f t="shared" si="7"/>
        <v>#N/A</v>
      </c>
      <c r="V61" s="24" t="e">
        <f t="shared" si="20"/>
        <v>#N/A</v>
      </c>
      <c r="W61" s="25" t="e">
        <f t="shared" si="8"/>
        <v>#N/A</v>
      </c>
      <c r="X61" s="23" t="e">
        <f t="shared" si="9"/>
        <v>#N/A</v>
      </c>
      <c r="Y61" s="24" t="e">
        <f t="shared" si="21"/>
        <v>#N/A</v>
      </c>
      <c r="Z61" s="22" t="e">
        <f t="shared" si="10"/>
        <v>#N/A</v>
      </c>
      <c r="AA61" s="23" t="e">
        <f t="shared" si="11"/>
        <v>#N/A</v>
      </c>
      <c r="AB61" s="24" t="e">
        <f t="shared" si="22"/>
        <v>#N/A</v>
      </c>
      <c r="AC61" s="16" t="s">
        <v>27</v>
      </c>
      <c r="AD61" s="16" t="s">
        <v>28</v>
      </c>
    </row>
    <row r="62" spans="1:30" ht="16.5" thickTop="1" thickBot="1" x14ac:dyDescent="0.3">
      <c r="A62" s="84" t="s">
        <v>130</v>
      </c>
      <c r="B62" s="84" t="s">
        <v>130</v>
      </c>
      <c r="C62" s="84" t="s">
        <v>133</v>
      </c>
      <c r="D62" s="85" t="s">
        <v>132</v>
      </c>
      <c r="E62" s="76" t="e">
        <v>#N/A</v>
      </c>
      <c r="F62" s="76" t="e">
        <v>#N/A</v>
      </c>
      <c r="G62" s="76" t="e">
        <v>#N/A</v>
      </c>
      <c r="H62" s="20" t="e">
        <f t="shared" si="12"/>
        <v>#N/A</v>
      </c>
      <c r="I62" s="20" t="e">
        <f t="shared" si="13"/>
        <v>#N/A</v>
      </c>
      <c r="J62" s="20" t="e">
        <f t="shared" si="14"/>
        <v>#N/A</v>
      </c>
      <c r="K62" s="20" t="e">
        <f t="shared" si="15"/>
        <v>#N/A</v>
      </c>
      <c r="L62" s="20" t="e">
        <f t="shared" si="16"/>
        <v>#N/A</v>
      </c>
      <c r="M62" s="20" t="e">
        <f t="shared" si="17"/>
        <v>#N/A</v>
      </c>
      <c r="N62" s="22" t="e">
        <f t="shared" si="2"/>
        <v>#N/A</v>
      </c>
      <c r="O62" s="23" t="e">
        <f t="shared" si="3"/>
        <v>#N/A</v>
      </c>
      <c r="P62" s="24" t="e">
        <f t="shared" si="18"/>
        <v>#N/A</v>
      </c>
      <c r="Q62" s="25" t="e">
        <f t="shared" si="4"/>
        <v>#N/A</v>
      </c>
      <c r="R62" s="23" t="e">
        <f t="shared" si="5"/>
        <v>#N/A</v>
      </c>
      <c r="S62" s="24" t="e">
        <f t="shared" si="19"/>
        <v>#N/A</v>
      </c>
      <c r="T62" s="25" t="e">
        <f t="shared" si="6"/>
        <v>#N/A</v>
      </c>
      <c r="U62" s="23" t="e">
        <f t="shared" si="7"/>
        <v>#N/A</v>
      </c>
      <c r="V62" s="24" t="e">
        <f t="shared" si="20"/>
        <v>#N/A</v>
      </c>
      <c r="W62" s="25" t="e">
        <f t="shared" si="8"/>
        <v>#N/A</v>
      </c>
      <c r="X62" s="23" t="e">
        <f t="shared" si="9"/>
        <v>#N/A</v>
      </c>
      <c r="Y62" s="24" t="e">
        <f t="shared" si="21"/>
        <v>#N/A</v>
      </c>
      <c r="Z62" s="22" t="e">
        <f t="shared" si="10"/>
        <v>#N/A</v>
      </c>
      <c r="AA62" s="23" t="e">
        <f t="shared" si="11"/>
        <v>#N/A</v>
      </c>
      <c r="AB62" s="24" t="e">
        <f t="shared" si="22"/>
        <v>#N/A</v>
      </c>
      <c r="AC62" s="16" t="s">
        <v>27</v>
      </c>
      <c r="AD62" s="16" t="s">
        <v>28</v>
      </c>
    </row>
    <row r="63" spans="1:30" ht="15.75" thickTop="1" x14ac:dyDescent="0.25"/>
  </sheetData>
  <autoFilter ref="A2:AD62" xr:uid="{04908200-5189-439A-B9F2-D86CF9F34C10}"/>
  <mergeCells count="8">
    <mergeCell ref="Z1:AB1"/>
    <mergeCell ref="AC1:AD1"/>
    <mergeCell ref="E1:G1"/>
    <mergeCell ref="H1:M1"/>
    <mergeCell ref="N1:P1"/>
    <mergeCell ref="Q1:S1"/>
    <mergeCell ref="T1:V1"/>
    <mergeCell ref="W1:Y1"/>
  </mergeCells>
  <conditionalFormatting sqref="AC4">
    <cfRule type="iconSet" priority="16">
      <iconSet iconSet="5Arrows">
        <cfvo type="percent" val="0"/>
        <cfvo type="percent" val="20"/>
        <cfvo type="percent" val="40"/>
        <cfvo type="percent" val="60"/>
        <cfvo type="percent" val="80"/>
      </iconSet>
    </cfRule>
  </conditionalFormatting>
  <conditionalFormatting sqref="AC6">
    <cfRule type="iconSet" priority="15">
      <iconSet iconSet="5Arrows">
        <cfvo type="percent" val="0"/>
        <cfvo type="percent" val="20"/>
        <cfvo type="percent" val="40"/>
        <cfvo type="percent" val="60"/>
        <cfvo type="percent" val="80"/>
      </iconSet>
    </cfRule>
  </conditionalFormatting>
  <conditionalFormatting sqref="AC7">
    <cfRule type="iconSet" priority="17">
      <iconSet iconSet="5Arrows">
        <cfvo type="percent" val="0"/>
        <cfvo type="percent" val="20"/>
        <cfvo type="percent" val="40"/>
        <cfvo type="percent" val="60"/>
        <cfvo type="percent" val="80"/>
      </iconSet>
    </cfRule>
  </conditionalFormatting>
  <conditionalFormatting sqref="AC8">
    <cfRule type="iconSet" priority="13">
      <iconSet iconSet="5Arrows">
        <cfvo type="percent" val="0"/>
        <cfvo type="percent" val="20"/>
        <cfvo type="percent" val="40"/>
        <cfvo type="percent" val="60"/>
        <cfvo type="percent" val="80"/>
      </iconSet>
    </cfRule>
  </conditionalFormatting>
  <conditionalFormatting sqref="AC9">
    <cfRule type="iconSet" priority="12">
      <iconSet iconSet="5Arrows">
        <cfvo type="percent" val="0"/>
        <cfvo type="percent" val="20"/>
        <cfvo type="percent" val="40"/>
        <cfvo type="percent" val="60"/>
        <cfvo type="percent" val="80"/>
      </iconSet>
    </cfRule>
  </conditionalFormatting>
  <conditionalFormatting sqref="AC11">
    <cfRule type="iconSet" priority="11">
      <iconSet iconSet="5Arrows">
        <cfvo type="percent" val="0"/>
        <cfvo type="percent" val="20"/>
        <cfvo type="percent" val="40"/>
        <cfvo type="percent" val="60"/>
        <cfvo type="percent" val="80"/>
      </iconSet>
    </cfRule>
  </conditionalFormatting>
  <conditionalFormatting sqref="AC3">
    <cfRule type="iconSet" priority="10">
      <iconSet iconSet="5Arrows">
        <cfvo type="percent" val="0"/>
        <cfvo type="percent" val="20"/>
        <cfvo type="percent" val="40"/>
        <cfvo type="percent" val="60"/>
        <cfvo type="percent" val="80"/>
      </iconSet>
    </cfRule>
  </conditionalFormatting>
  <conditionalFormatting sqref="AC5">
    <cfRule type="iconSet" priority="9">
      <iconSet iconSet="5Arrows">
        <cfvo type="percent" val="0"/>
        <cfvo type="percent" val="20"/>
        <cfvo type="percent" val="40"/>
        <cfvo type="percent" val="60"/>
        <cfvo type="percent" val="80"/>
      </iconSet>
    </cfRule>
  </conditionalFormatting>
  <conditionalFormatting sqref="E8:AB9 E13:G13 E11:AB11">
    <cfRule type="cellIs" dxfId="7" priority="8" operator="greaterThan">
      <formula>1</formula>
    </cfRule>
  </conditionalFormatting>
  <conditionalFormatting sqref="AC10">
    <cfRule type="iconSet" priority="4">
      <iconSet iconSet="5Arrows">
        <cfvo type="percent" val="0"/>
        <cfvo type="percent" val="20"/>
        <cfvo type="percent" val="40"/>
        <cfvo type="percent" val="60"/>
        <cfvo type="percent" val="80"/>
      </iconSet>
    </cfRule>
  </conditionalFormatting>
  <conditionalFormatting sqref="E10:AB10">
    <cfRule type="cellIs" dxfId="6" priority="3" operator="greaterThan">
      <formula>1</formula>
    </cfRule>
  </conditionalFormatting>
  <conditionalFormatting sqref="AC12">
    <cfRule type="iconSet" priority="2">
      <iconSet iconSet="5Arrows">
        <cfvo type="percent" val="0"/>
        <cfvo type="percent" val="20"/>
        <cfvo type="percent" val="40"/>
        <cfvo type="percent" val="60"/>
        <cfvo type="percent" val="80"/>
      </iconSet>
    </cfRule>
  </conditionalFormatting>
  <conditionalFormatting sqref="E12:AB12">
    <cfRule type="cellIs" dxfId="5" priority="1" operator="greaterThan">
      <formula>1</formula>
    </cfRule>
  </conditionalFormatting>
  <pageMargins left="0.7" right="0.7" top="0.75" bottom="0.75" header="0.3" footer="0.3"/>
  <pageSetup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4538-79A6-4E05-B55C-8053134BDF4C}">
  <dimension ref="A1:AF36"/>
  <sheetViews>
    <sheetView zoomScaleNormal="100" workbookViewId="0">
      <selection activeCell="E11" sqref="E11"/>
    </sheetView>
  </sheetViews>
  <sheetFormatPr defaultColWidth="8.7109375" defaultRowHeight="15" x14ac:dyDescent="0.25"/>
  <cols>
    <col min="1" max="1" width="8.7109375" style="1"/>
    <col min="2" max="2" width="40.5703125" style="1" bestFit="1" customWidth="1"/>
    <col min="3" max="3" width="12" style="1" customWidth="1"/>
    <col min="4" max="4" width="11" style="1" customWidth="1"/>
    <col min="5" max="5" width="82.42578125" style="7" customWidth="1"/>
    <col min="6" max="6" width="8.140625" style="7" bestFit="1" customWidth="1"/>
    <col min="7" max="7" width="8.140625" style="7" customWidth="1"/>
    <col min="8" max="8" width="8.140625" style="51" customWidth="1"/>
    <col min="9" max="14" width="8.140625" style="7" customWidth="1"/>
    <col min="15" max="23" width="8.140625" style="1" customWidth="1"/>
    <col min="24" max="28" width="9.140625" style="1" customWidth="1"/>
    <col min="29" max="29" width="8.140625" style="1" customWidth="1"/>
    <col min="30" max="30" width="16.42578125" style="8" bestFit="1" customWidth="1"/>
    <col min="31" max="31" width="17" style="8" bestFit="1" customWidth="1"/>
    <col min="32" max="16384" width="8.7109375" style="1"/>
  </cols>
  <sheetData>
    <row r="1" spans="1:32" ht="39.75" customHeight="1" thickTop="1" thickBot="1" x14ac:dyDescent="0.3">
      <c r="E1" s="43"/>
      <c r="F1" s="131" t="s">
        <v>72</v>
      </c>
      <c r="G1" s="131"/>
      <c r="H1" s="131"/>
      <c r="I1" s="132" t="s">
        <v>0</v>
      </c>
      <c r="J1" s="132"/>
      <c r="K1" s="132"/>
      <c r="L1" s="132"/>
      <c r="M1" s="132"/>
      <c r="N1" s="133"/>
      <c r="O1" s="134" t="s">
        <v>61</v>
      </c>
      <c r="P1" s="129"/>
      <c r="Q1" s="129"/>
      <c r="R1" s="129" t="s">
        <v>62</v>
      </c>
      <c r="S1" s="129"/>
      <c r="T1" s="129"/>
      <c r="U1" s="129" t="s">
        <v>63</v>
      </c>
      <c r="V1" s="129"/>
      <c r="W1" s="129"/>
      <c r="X1" s="129" t="s">
        <v>64</v>
      </c>
      <c r="Y1" s="129"/>
      <c r="Z1" s="129"/>
      <c r="AA1" s="129" t="s">
        <v>65</v>
      </c>
      <c r="AB1" s="129"/>
      <c r="AC1" s="129"/>
      <c r="AD1" s="130"/>
      <c r="AE1" s="130"/>
    </row>
    <row r="2" spans="1:32" ht="16.5" thickTop="1" thickBot="1" x14ac:dyDescent="0.3">
      <c r="A2" s="1" t="s">
        <v>248</v>
      </c>
      <c r="B2" s="1" t="s">
        <v>251</v>
      </c>
      <c r="C2" s="1" t="s">
        <v>249</v>
      </c>
      <c r="D2" s="1" t="s">
        <v>250</v>
      </c>
      <c r="E2" s="52" t="s">
        <v>6</v>
      </c>
      <c r="F2" s="42" t="s">
        <v>14</v>
      </c>
      <c r="G2" s="42" t="s">
        <v>15</v>
      </c>
      <c r="H2" s="44" t="s">
        <v>16</v>
      </c>
      <c r="I2" s="40" t="s">
        <v>71</v>
      </c>
      <c r="J2" s="40" t="s">
        <v>66</v>
      </c>
      <c r="K2" s="40" t="s">
        <v>67</v>
      </c>
      <c r="L2" s="40" t="s">
        <v>68</v>
      </c>
      <c r="M2" s="40" t="s">
        <v>69</v>
      </c>
      <c r="N2" s="40" t="s">
        <v>70</v>
      </c>
      <c r="O2" s="59" t="s">
        <v>17</v>
      </c>
      <c r="P2" s="3" t="s">
        <v>18</v>
      </c>
      <c r="Q2" s="4" t="s">
        <v>19</v>
      </c>
      <c r="R2" s="2" t="s">
        <v>17</v>
      </c>
      <c r="S2" s="3" t="s">
        <v>18</v>
      </c>
      <c r="T2" s="4" t="s">
        <v>19</v>
      </c>
      <c r="U2" s="2" t="s">
        <v>17</v>
      </c>
      <c r="V2" s="3" t="s">
        <v>18</v>
      </c>
      <c r="W2" s="4" t="s">
        <v>19</v>
      </c>
      <c r="X2" s="2" t="s">
        <v>17</v>
      </c>
      <c r="Y2" s="3" t="s">
        <v>18</v>
      </c>
      <c r="Z2" s="4" t="s">
        <v>19</v>
      </c>
      <c r="AA2" s="2" t="s">
        <v>17</v>
      </c>
      <c r="AB2" s="3" t="s">
        <v>18</v>
      </c>
      <c r="AC2" s="4" t="s">
        <v>19</v>
      </c>
      <c r="AD2" s="41" t="s">
        <v>20</v>
      </c>
      <c r="AE2" s="41" t="s">
        <v>21</v>
      </c>
    </row>
    <row r="3" spans="1:32" ht="16.5" thickTop="1" thickBot="1" x14ac:dyDescent="0.3">
      <c r="A3" s="1" t="e">
        <f t="shared" ref="A3:A9" si="0">VLOOKUP(C:C,TOP_,1,FALSE)</f>
        <v>#N/A</v>
      </c>
      <c r="B3" s="1" t="e">
        <f t="shared" ref="B3:B35" si="1">VLOOKUP(E:E,NEW,1,FALSE)</f>
        <v>#N/A</v>
      </c>
      <c r="C3" s="1" t="e">
        <f t="shared" ref="C3:C9" si="2">VLOOKUP(D:D,top,2,FALSE)</f>
        <v>#N/A</v>
      </c>
      <c r="E3" s="53" t="s">
        <v>29</v>
      </c>
      <c r="F3" s="19">
        <v>0.71150000000000002</v>
      </c>
      <c r="G3" s="19">
        <v>0.72670000000000001</v>
      </c>
      <c r="H3" s="45">
        <v>0.75600000000000001</v>
      </c>
      <c r="I3" s="21">
        <v>0.74039999999999995</v>
      </c>
      <c r="J3" s="66">
        <f>AVERAGE(G3:I3)*1.03</f>
        <v>0.76326433333333321</v>
      </c>
      <c r="K3" s="21">
        <f>AVERAGE(H3:J3)*1.03</f>
        <v>0.77581808777777772</v>
      </c>
      <c r="L3" s="21">
        <f>AVERAGE(I3:K3)*1.03</f>
        <v>0.78262229791481464</v>
      </c>
      <c r="M3" s="21">
        <f>AVERAGE(J3:L3)*1.03</f>
        <v>0.79711862019890112</v>
      </c>
      <c r="N3" s="21">
        <f>AVERAGE(K3:M3)*1.03</f>
        <v>0.80874192535607947</v>
      </c>
      <c r="O3" s="22">
        <f>P3*0.9</f>
        <v>0.68693789999999988</v>
      </c>
      <c r="P3" s="23">
        <f>J3</f>
        <v>0.76326433333333321</v>
      </c>
      <c r="Q3" s="24">
        <f>P3*1.1</f>
        <v>0.83959076666666665</v>
      </c>
      <c r="R3" s="25">
        <f>S3*0.9</f>
        <v>0.69823627899999996</v>
      </c>
      <c r="S3" s="23">
        <f>K3</f>
        <v>0.77581808777777772</v>
      </c>
      <c r="T3" s="24">
        <f>S3*1.1</f>
        <v>0.85339989655555559</v>
      </c>
      <c r="U3" s="25">
        <f>V3*0.9</f>
        <v>0.70436006812333318</v>
      </c>
      <c r="V3" s="23">
        <f>L3</f>
        <v>0.78262229791481464</v>
      </c>
      <c r="W3" s="24">
        <f>V3*1.1</f>
        <v>0.8608845277062962</v>
      </c>
      <c r="X3" s="25">
        <f>Y3*0.9</f>
        <v>0.71740675817901101</v>
      </c>
      <c r="Y3" s="23">
        <f>M3</f>
        <v>0.79711862019890112</v>
      </c>
      <c r="Z3" s="24">
        <f>Y3*1.1</f>
        <v>0.87683048221879134</v>
      </c>
      <c r="AA3" s="22">
        <f>AB3*0.9</f>
        <v>0.72786773282047157</v>
      </c>
      <c r="AB3" s="23">
        <f>N3</f>
        <v>0.80874192535607947</v>
      </c>
      <c r="AC3" s="26">
        <f>AB3*1.1</f>
        <v>0.88961611789168749</v>
      </c>
      <c r="AD3" s="16" t="s">
        <v>27</v>
      </c>
      <c r="AE3" s="16" t="s">
        <v>28</v>
      </c>
      <c r="AF3" s="5"/>
    </row>
    <row r="4" spans="1:32" ht="16.5" thickTop="1" thickBot="1" x14ac:dyDescent="0.3">
      <c r="A4" s="1" t="e">
        <f t="shared" si="0"/>
        <v>#N/A</v>
      </c>
      <c r="B4" s="1" t="e">
        <f t="shared" si="1"/>
        <v>#N/A</v>
      </c>
      <c r="C4" s="1" t="e">
        <f t="shared" si="2"/>
        <v>#N/A</v>
      </c>
      <c r="E4" s="53" t="s">
        <v>22</v>
      </c>
      <c r="F4" s="28">
        <v>965</v>
      </c>
      <c r="G4" s="28">
        <v>829</v>
      </c>
      <c r="H4" s="46">
        <v>902</v>
      </c>
      <c r="I4" s="27">
        <v>1049</v>
      </c>
      <c r="J4" s="27">
        <f t="shared" ref="J4:N6" si="3">AVERAGE(G4:I4)*1.05</f>
        <v>973</v>
      </c>
      <c r="K4" s="27">
        <f t="shared" si="3"/>
        <v>1023.4</v>
      </c>
      <c r="L4" s="27">
        <f t="shared" si="3"/>
        <v>1065.8900000000001</v>
      </c>
      <c r="M4" s="27">
        <f t="shared" si="3"/>
        <v>1071.8015</v>
      </c>
      <c r="N4" s="27">
        <f t="shared" si="3"/>
        <v>1106.3820249999999</v>
      </c>
      <c r="O4" s="29">
        <f>P4*0.9</f>
        <v>875.7</v>
      </c>
      <c r="P4" s="30">
        <f>J4</f>
        <v>973</v>
      </c>
      <c r="Q4" s="31">
        <f>P4*1.3</f>
        <v>1264.9000000000001</v>
      </c>
      <c r="R4" s="32">
        <f>S4*0.9</f>
        <v>921.06</v>
      </c>
      <c r="S4" s="30">
        <f>K4</f>
        <v>1023.4</v>
      </c>
      <c r="T4" s="31">
        <f>S4*1.3</f>
        <v>1330.42</v>
      </c>
      <c r="U4" s="32">
        <f>V4*0.9</f>
        <v>959.30100000000016</v>
      </c>
      <c r="V4" s="30">
        <f>L4</f>
        <v>1065.8900000000001</v>
      </c>
      <c r="W4" s="31">
        <f>V4*1.3</f>
        <v>1385.6570000000002</v>
      </c>
      <c r="X4" s="32">
        <f>Y4*0.9</f>
        <v>964.62135000000001</v>
      </c>
      <c r="Y4" s="30">
        <f>M4</f>
        <v>1071.8015</v>
      </c>
      <c r="Z4" s="31">
        <f>Y4*1.3</f>
        <v>1393.34195</v>
      </c>
      <c r="AA4" s="29">
        <f>AB4*0.9</f>
        <v>995.74382249999996</v>
      </c>
      <c r="AB4" s="30">
        <f>N4</f>
        <v>1106.3820249999999</v>
      </c>
      <c r="AC4" s="33">
        <f>AB4*1.3</f>
        <v>1438.2966325</v>
      </c>
      <c r="AD4" s="16" t="s">
        <v>26</v>
      </c>
      <c r="AE4" s="16" t="s">
        <v>24</v>
      </c>
      <c r="AF4" s="5"/>
    </row>
    <row r="5" spans="1:32" ht="16.5" thickTop="1" thickBot="1" x14ac:dyDescent="0.3">
      <c r="A5" s="1" t="e">
        <f t="shared" si="0"/>
        <v>#N/A</v>
      </c>
      <c r="B5" s="1" t="e">
        <f t="shared" si="1"/>
        <v>#N/A</v>
      </c>
      <c r="C5" s="1" t="e">
        <f t="shared" si="2"/>
        <v>#N/A</v>
      </c>
      <c r="E5" s="53" t="s">
        <v>30</v>
      </c>
      <c r="F5" s="28">
        <v>1360</v>
      </c>
      <c r="G5" s="28">
        <v>1094</v>
      </c>
      <c r="H5" s="46">
        <v>1262</v>
      </c>
      <c r="I5" s="27">
        <f>2478-1049</f>
        <v>1429</v>
      </c>
      <c r="J5" s="27">
        <f t="shared" si="3"/>
        <v>1324.7500000000002</v>
      </c>
      <c r="K5" s="27">
        <f t="shared" si="3"/>
        <v>1405.5125</v>
      </c>
      <c r="L5" s="27">
        <f t="shared" si="3"/>
        <v>1455.7418750000002</v>
      </c>
      <c r="M5" s="27">
        <f t="shared" si="3"/>
        <v>1465.1015312500003</v>
      </c>
      <c r="N5" s="27">
        <f t="shared" si="3"/>
        <v>1514.2245671875003</v>
      </c>
      <c r="O5" s="60">
        <f>P5*0.9</f>
        <v>1192.2750000000003</v>
      </c>
      <c r="P5" s="30">
        <f>J5</f>
        <v>1324.7500000000002</v>
      </c>
      <c r="Q5" s="31">
        <f>P5*1.3</f>
        <v>1722.1750000000004</v>
      </c>
      <c r="R5" s="32">
        <f>S5*0.9</f>
        <v>1264.9612500000001</v>
      </c>
      <c r="S5" s="30">
        <f>K5</f>
        <v>1405.5125</v>
      </c>
      <c r="T5" s="31" t="b">
        <f>L5=S5*1.3</f>
        <v>0</v>
      </c>
      <c r="U5" s="32">
        <f>V5*0.9</f>
        <v>1310.1676875000003</v>
      </c>
      <c r="V5" s="30">
        <f>L5</f>
        <v>1455.7418750000002</v>
      </c>
      <c r="W5" s="31">
        <f>V5*1.3</f>
        <v>1892.4644375000003</v>
      </c>
      <c r="X5" s="32">
        <f>Y5*0.9</f>
        <v>1318.5913781250003</v>
      </c>
      <c r="Y5" s="30">
        <f>M5</f>
        <v>1465.1015312500003</v>
      </c>
      <c r="Z5" s="31">
        <f>Y5*1.3</f>
        <v>1904.6319906250005</v>
      </c>
      <c r="AA5" s="29">
        <f>AB5*0.9</f>
        <v>1362.8021104687502</v>
      </c>
      <c r="AB5" s="30">
        <f>N5</f>
        <v>1514.2245671875003</v>
      </c>
      <c r="AC5" s="33">
        <f>AB5*1.3</f>
        <v>1968.4919373437504</v>
      </c>
      <c r="AD5" s="16" t="s">
        <v>26</v>
      </c>
      <c r="AE5" s="16" t="s">
        <v>24</v>
      </c>
      <c r="AF5" s="5"/>
    </row>
    <row r="6" spans="1:32" ht="16.5" thickTop="1" thickBot="1" x14ac:dyDescent="0.3">
      <c r="A6" s="1" t="e">
        <f t="shared" si="0"/>
        <v>#N/A</v>
      </c>
      <c r="B6" s="1" t="e">
        <f t="shared" si="1"/>
        <v>#N/A</v>
      </c>
      <c r="C6" s="1" t="e">
        <f t="shared" si="2"/>
        <v>#N/A</v>
      </c>
      <c r="E6" s="53" t="s">
        <v>52</v>
      </c>
      <c r="F6" s="27">
        <v>822</v>
      </c>
      <c r="G6" s="27">
        <v>756</v>
      </c>
      <c r="H6" s="47">
        <v>765</v>
      </c>
      <c r="I6" s="27">
        <f>AVERAGE(F6:H6)*1.05</f>
        <v>820.05000000000007</v>
      </c>
      <c r="J6" s="27">
        <f t="shared" si="3"/>
        <v>819.36750000000006</v>
      </c>
      <c r="K6" s="27">
        <f t="shared" si="3"/>
        <v>841.54612500000019</v>
      </c>
      <c r="L6" s="27">
        <f t="shared" si="3"/>
        <v>868.33726875000013</v>
      </c>
      <c r="M6" s="27">
        <f t="shared" si="3"/>
        <v>885.23781281250012</v>
      </c>
      <c r="N6" s="27">
        <f t="shared" si="3"/>
        <v>908.2924222968752</v>
      </c>
      <c r="O6" s="61">
        <f>P6*0.9</f>
        <v>737.4307500000001</v>
      </c>
      <c r="P6" s="30">
        <f>J6</f>
        <v>819.36750000000006</v>
      </c>
      <c r="Q6" s="31">
        <f>P6*1.3</f>
        <v>1065.1777500000001</v>
      </c>
      <c r="R6" s="32">
        <f>S6*0.9</f>
        <v>757.3915125000002</v>
      </c>
      <c r="S6" s="30">
        <f>K6</f>
        <v>841.54612500000019</v>
      </c>
      <c r="T6" s="31">
        <f>S6*1.3</f>
        <v>1094.0099625000003</v>
      </c>
      <c r="U6" s="32">
        <f>V6*0.9</f>
        <v>781.50354187500011</v>
      </c>
      <c r="V6" s="30">
        <f>L6</f>
        <v>868.33726875000013</v>
      </c>
      <c r="W6" s="31">
        <f>V6*1.3</f>
        <v>1128.8384493750002</v>
      </c>
      <c r="X6" s="32">
        <f>Y6*0.9</f>
        <v>796.71403153125016</v>
      </c>
      <c r="Y6" s="30">
        <f>M6</f>
        <v>885.23781281250012</v>
      </c>
      <c r="Z6" s="31">
        <f>Y6*1.3</f>
        <v>1150.8091566562503</v>
      </c>
      <c r="AA6" s="29">
        <f>AB6*0.9</f>
        <v>817.46318006718775</v>
      </c>
      <c r="AB6" s="30">
        <f>N6</f>
        <v>908.2924222968752</v>
      </c>
      <c r="AC6" s="33">
        <f>AB6*1.3</f>
        <v>1180.7801489859378</v>
      </c>
      <c r="AD6" s="17" t="s">
        <v>26</v>
      </c>
      <c r="AE6" s="17" t="s">
        <v>25</v>
      </c>
    </row>
    <row r="7" spans="1:32" ht="16.5" thickTop="1" thickBot="1" x14ac:dyDescent="0.3">
      <c r="A7" s="1" t="e">
        <f t="shared" si="0"/>
        <v>#N/A</v>
      </c>
      <c r="B7" s="1" t="e">
        <f t="shared" si="1"/>
        <v>#N/A</v>
      </c>
      <c r="C7" s="1" t="e">
        <f t="shared" si="2"/>
        <v>#N/A</v>
      </c>
      <c r="E7" s="54" t="s">
        <v>53</v>
      </c>
      <c r="F7" s="34"/>
      <c r="G7" s="34"/>
      <c r="H7" s="48"/>
      <c r="I7" s="34"/>
      <c r="J7" s="34"/>
      <c r="K7" s="34"/>
      <c r="L7" s="34"/>
      <c r="M7" s="34"/>
      <c r="N7" s="34"/>
      <c r="O7" s="35"/>
      <c r="P7" s="34"/>
      <c r="Q7" s="35"/>
      <c r="R7" s="35"/>
      <c r="S7" s="34"/>
      <c r="T7" s="35"/>
      <c r="U7" s="35"/>
      <c r="V7" s="34"/>
      <c r="W7" s="35"/>
      <c r="X7" s="35"/>
      <c r="Y7" s="34"/>
      <c r="Z7" s="35"/>
      <c r="AA7" s="35"/>
      <c r="AB7" s="34"/>
      <c r="AC7" s="35"/>
      <c r="AD7" s="41"/>
      <c r="AE7" s="41"/>
      <c r="AF7" s="6"/>
    </row>
    <row r="8" spans="1:32" ht="16.5" thickTop="1" thickBot="1" x14ac:dyDescent="0.3">
      <c r="A8" s="1">
        <f t="shared" si="0"/>
        <v>123010</v>
      </c>
      <c r="B8" s="1" t="e">
        <f t="shared" si="1"/>
        <v>#N/A</v>
      </c>
      <c r="C8" s="1">
        <f t="shared" si="2"/>
        <v>123010</v>
      </c>
      <c r="D8" s="1">
        <v>51.380099999999999</v>
      </c>
      <c r="E8" s="55" t="s">
        <v>74</v>
      </c>
      <c r="F8" s="20">
        <v>0.92110000000000003</v>
      </c>
      <c r="G8" s="20">
        <v>0.82499999999999996</v>
      </c>
      <c r="H8" s="49">
        <v>0.93620000000000003</v>
      </c>
      <c r="I8" s="20">
        <f>AVERAGE(F8:H8)*1.03</f>
        <v>0.92092300000000005</v>
      </c>
      <c r="J8" s="21">
        <f>AVERAGE(G8:I8)*1.03</f>
        <v>0.92086223000000011</v>
      </c>
      <c r="K8" s="21">
        <v>1</v>
      </c>
      <c r="L8" s="21">
        <v>1</v>
      </c>
      <c r="M8" s="21">
        <v>1</v>
      </c>
      <c r="N8" s="21">
        <v>1</v>
      </c>
      <c r="O8" s="22">
        <f>P8*0.9</f>
        <v>0.82877600700000009</v>
      </c>
      <c r="P8" s="23">
        <f>J8</f>
        <v>0.92086223000000011</v>
      </c>
      <c r="Q8" s="24">
        <v>1</v>
      </c>
      <c r="R8" s="25">
        <f>S8*0.9</f>
        <v>0.9</v>
      </c>
      <c r="S8" s="23">
        <f>K8</f>
        <v>1</v>
      </c>
      <c r="T8" s="24">
        <v>1</v>
      </c>
      <c r="U8" s="25">
        <f>V8*0.9</f>
        <v>0.9</v>
      </c>
      <c r="V8" s="23">
        <f>L8</f>
        <v>1</v>
      </c>
      <c r="W8" s="24">
        <v>1</v>
      </c>
      <c r="X8" s="25">
        <f>Y8*0.9</f>
        <v>0.9</v>
      </c>
      <c r="Y8" s="23">
        <f>M8</f>
        <v>1</v>
      </c>
      <c r="Z8" s="24">
        <v>1</v>
      </c>
      <c r="AA8" s="22">
        <f>AB8*0.9</f>
        <v>0.9</v>
      </c>
      <c r="AB8" s="23">
        <f>N8</f>
        <v>1</v>
      </c>
      <c r="AC8" s="26">
        <v>1</v>
      </c>
      <c r="AD8" s="16" t="s">
        <v>27</v>
      </c>
      <c r="AE8" s="16" t="s">
        <v>28</v>
      </c>
      <c r="AF8" s="6"/>
    </row>
    <row r="9" spans="1:32" ht="16.5" thickTop="1" thickBot="1" x14ac:dyDescent="0.3">
      <c r="A9" s="1">
        <f t="shared" si="0"/>
        <v>123020</v>
      </c>
      <c r="B9" s="1" t="e">
        <f t="shared" si="1"/>
        <v>#N/A</v>
      </c>
      <c r="C9" s="1">
        <f t="shared" si="2"/>
        <v>123020</v>
      </c>
      <c r="D9" s="1">
        <v>51.390099999999997</v>
      </c>
      <c r="E9" s="55" t="s">
        <v>75</v>
      </c>
      <c r="F9" s="20">
        <v>0.73</v>
      </c>
      <c r="G9" s="20">
        <v>1</v>
      </c>
      <c r="H9" s="49">
        <v>1</v>
      </c>
      <c r="I9" s="20">
        <f>AVERAGE(F9:H9)*1.03</f>
        <v>0.93730000000000002</v>
      </c>
      <c r="J9" s="20">
        <v>1</v>
      </c>
      <c r="K9" s="20">
        <v>1</v>
      </c>
      <c r="L9" s="21">
        <v>1</v>
      </c>
      <c r="M9" s="21">
        <v>1</v>
      </c>
      <c r="N9" s="21">
        <v>1</v>
      </c>
      <c r="O9" s="22">
        <f>P9*0.9</f>
        <v>0.9</v>
      </c>
      <c r="P9" s="23">
        <f>J9</f>
        <v>1</v>
      </c>
      <c r="Q9" s="24">
        <v>1</v>
      </c>
      <c r="R9" s="25">
        <f>S9*0.9</f>
        <v>0.9</v>
      </c>
      <c r="S9" s="23">
        <f>K9</f>
        <v>1</v>
      </c>
      <c r="T9" s="24">
        <v>1</v>
      </c>
      <c r="U9" s="25">
        <f>V9*0.9</f>
        <v>0.9</v>
      </c>
      <c r="V9" s="23">
        <f>L9</f>
        <v>1</v>
      </c>
      <c r="W9" s="24">
        <v>1</v>
      </c>
      <c r="X9" s="25">
        <f>Y9*0.9</f>
        <v>0.9</v>
      </c>
      <c r="Y9" s="23">
        <f>M9</f>
        <v>1</v>
      </c>
      <c r="Z9" s="24">
        <v>1</v>
      </c>
      <c r="AA9" s="22">
        <f>AB9*0.9</f>
        <v>0.9</v>
      </c>
      <c r="AB9" s="23">
        <f>N9</f>
        <v>1</v>
      </c>
      <c r="AC9" s="26">
        <v>1</v>
      </c>
      <c r="AD9" s="16" t="s">
        <v>27</v>
      </c>
      <c r="AE9" s="16" t="s">
        <v>28</v>
      </c>
      <c r="AF9" s="6"/>
    </row>
    <row r="10" spans="1:32" ht="16.5" thickTop="1" thickBot="1" x14ac:dyDescent="0.25">
      <c r="A10" s="1">
        <v>121000</v>
      </c>
      <c r="B10" s="1" t="e">
        <f t="shared" si="1"/>
        <v>#N/A</v>
      </c>
      <c r="C10" s="1">
        <v>121000</v>
      </c>
      <c r="D10" s="1">
        <v>51.090800000000002</v>
      </c>
      <c r="E10" s="56" t="s">
        <v>76</v>
      </c>
      <c r="F10" s="36">
        <v>0.70599999999999996</v>
      </c>
      <c r="G10" s="36">
        <v>0.93300000000000005</v>
      </c>
      <c r="H10" s="50">
        <v>0.93330000000000002</v>
      </c>
      <c r="I10" s="20">
        <f>AVERAGE(F10:H10)*1.03</f>
        <v>0.88315633333333343</v>
      </c>
      <c r="J10" s="21">
        <f>AVERAGE(G10:I10)*1.03</f>
        <v>0.94398000777777791</v>
      </c>
      <c r="K10" s="20">
        <v>1</v>
      </c>
      <c r="L10" s="21">
        <v>1</v>
      </c>
      <c r="M10" s="21">
        <v>1</v>
      </c>
      <c r="N10" s="21">
        <v>1</v>
      </c>
      <c r="O10" s="22">
        <f>P10*0.9</f>
        <v>0.84958200700000008</v>
      </c>
      <c r="P10" s="23">
        <f>J10</f>
        <v>0.94398000777777791</v>
      </c>
      <c r="Q10" s="24">
        <v>1</v>
      </c>
      <c r="R10" s="25">
        <f>S10*0.9</f>
        <v>0.9</v>
      </c>
      <c r="S10" s="23">
        <f>K10</f>
        <v>1</v>
      </c>
      <c r="T10" s="24">
        <v>1</v>
      </c>
      <c r="U10" s="25">
        <f>V10*0.9</f>
        <v>0.9</v>
      </c>
      <c r="V10" s="23">
        <f>L10</f>
        <v>1</v>
      </c>
      <c r="W10" s="24">
        <v>1</v>
      </c>
      <c r="X10" s="25">
        <f>Y10*0.9</f>
        <v>0.9</v>
      </c>
      <c r="Y10" s="23">
        <f>M10</f>
        <v>1</v>
      </c>
      <c r="Z10" s="24">
        <v>1</v>
      </c>
      <c r="AA10" s="22">
        <f>AB10*0.9</f>
        <v>0.9</v>
      </c>
      <c r="AB10" s="23">
        <f>N10</f>
        <v>1</v>
      </c>
      <c r="AC10" s="26">
        <v>1</v>
      </c>
      <c r="AD10" s="16" t="s">
        <v>27</v>
      </c>
      <c r="AE10" s="16" t="s">
        <v>28</v>
      </c>
      <c r="AF10" s="6"/>
    </row>
    <row r="11" spans="1:32" s="7" customFormat="1" ht="16.5" thickTop="1" thickBot="1" x14ac:dyDescent="0.3">
      <c r="A11" s="1" t="e">
        <f>VLOOKUP(C:C,TOP_,1,FALSE)</f>
        <v>#N/A</v>
      </c>
      <c r="B11" s="1" t="e">
        <f t="shared" si="1"/>
        <v>#N/A</v>
      </c>
      <c r="C11" s="1" t="e">
        <f t="shared" ref="C11:C35" si="4">VLOOKUP(D:D,top,2,FALSE)</f>
        <v>#N/A</v>
      </c>
      <c r="E11" s="53" t="s">
        <v>31</v>
      </c>
      <c r="F11" s="20"/>
      <c r="G11" s="20"/>
      <c r="H11" s="49"/>
      <c r="I11" s="20"/>
      <c r="J11" s="21"/>
      <c r="K11" s="21"/>
      <c r="L11" s="21"/>
      <c r="M11" s="21"/>
      <c r="N11" s="21"/>
      <c r="O11" s="22"/>
      <c r="P11" s="23"/>
      <c r="Q11" s="24"/>
      <c r="R11" s="25"/>
      <c r="S11" s="23"/>
      <c r="T11" s="24"/>
      <c r="U11" s="25"/>
      <c r="V11" s="23"/>
      <c r="W11" s="24"/>
      <c r="X11" s="25"/>
      <c r="Y11" s="23"/>
      <c r="Z11" s="24"/>
      <c r="AA11" s="22"/>
      <c r="AB11" s="23"/>
      <c r="AC11" s="26"/>
      <c r="AD11" s="16"/>
      <c r="AE11" s="16"/>
    </row>
    <row r="12" spans="1:32" ht="16.5" thickTop="1" thickBot="1" x14ac:dyDescent="0.3">
      <c r="A12" s="1">
        <f>VLOOKUP(C:C,TOP_,1,FALSE)</f>
        <v>210500</v>
      </c>
      <c r="B12" s="1" t="str">
        <f t="shared" si="1"/>
        <v>Administration of Justice</v>
      </c>
      <c r="C12" s="1">
        <f t="shared" si="4"/>
        <v>210500</v>
      </c>
      <c r="D12" s="1">
        <v>43.0107</v>
      </c>
      <c r="E12" s="57" t="s">
        <v>77</v>
      </c>
      <c r="F12" s="20">
        <v>0.79300000000000004</v>
      </c>
      <c r="G12" s="20">
        <v>0.8871</v>
      </c>
      <c r="H12" s="62">
        <v>0.94740000000000002</v>
      </c>
      <c r="I12" s="20">
        <f t="shared" ref="I12:N13" si="5">AVERAGE(F12:H12)*1.03</f>
        <v>0.9021083333333334</v>
      </c>
      <c r="J12" s="21">
        <f t="shared" si="5"/>
        <v>0.93956886111111115</v>
      </c>
      <c r="K12" s="21">
        <f t="shared" si="5"/>
        <v>0.95758317009259275</v>
      </c>
      <c r="L12" s="21">
        <f t="shared" si="5"/>
        <v>0.96107939182438284</v>
      </c>
      <c r="M12" s="21">
        <f t="shared" si="5"/>
        <v>0.98132612190630986</v>
      </c>
      <c r="N12" s="21">
        <f t="shared" si="5"/>
        <v>0.99566278144599474</v>
      </c>
      <c r="O12" s="22">
        <f>P12*0.9</f>
        <v>0.84561197500000007</v>
      </c>
      <c r="P12" s="23">
        <f t="shared" ref="P12:P22" si="6">J12</f>
        <v>0.93956886111111115</v>
      </c>
      <c r="Q12" s="24">
        <f>P12*1.1</f>
        <v>1.0335257472222223</v>
      </c>
      <c r="R12" s="25">
        <f>S12*0.9</f>
        <v>0.86182485308333345</v>
      </c>
      <c r="S12" s="23">
        <f t="shared" ref="S12:S22" si="7">K12</f>
        <v>0.95758317009259275</v>
      </c>
      <c r="T12" s="24">
        <f>S12*1.1</f>
        <v>1.053341487101852</v>
      </c>
      <c r="U12" s="25">
        <f>V12*0.9</f>
        <v>0.86497145264194453</v>
      </c>
      <c r="V12" s="23">
        <f t="shared" ref="V12:V22" si="8">L12</f>
        <v>0.96107939182438284</v>
      </c>
      <c r="W12" s="24">
        <f>V12*1.1</f>
        <v>1.0571873310068212</v>
      </c>
      <c r="X12" s="25">
        <f>Y12*0.9</f>
        <v>0.88319350971567889</v>
      </c>
      <c r="Y12" s="23">
        <f t="shared" ref="Y12:Y22" si="9">M12</f>
        <v>0.98132612190630986</v>
      </c>
      <c r="Z12" s="24">
        <v>1</v>
      </c>
      <c r="AA12" s="22">
        <f>AB12*0.9</f>
        <v>0.89609650330139523</v>
      </c>
      <c r="AB12" s="23">
        <f t="shared" ref="AB12:AB22" si="10">N12</f>
        <v>0.99566278144599474</v>
      </c>
      <c r="AC12" s="26">
        <v>1</v>
      </c>
      <c r="AD12" s="16" t="s">
        <v>27</v>
      </c>
      <c r="AE12" s="16" t="s">
        <v>28</v>
      </c>
    </row>
    <row r="13" spans="1:32" ht="16.5" thickTop="1" thickBot="1" x14ac:dyDescent="0.3">
      <c r="A13" s="1">
        <f>VLOOKUP(C:C,TOP_,1,FALSE)</f>
        <v>94800</v>
      </c>
      <c r="B13" s="1" t="str">
        <f t="shared" si="1"/>
        <v>Advanced Automotive Technology</v>
      </c>
      <c r="C13" s="1">
        <f t="shared" si="4"/>
        <v>94800</v>
      </c>
      <c r="D13" s="1">
        <v>47.060400000000001</v>
      </c>
      <c r="E13" s="57" t="s">
        <v>78</v>
      </c>
      <c r="F13" s="20">
        <v>0.94120000000000004</v>
      </c>
      <c r="G13" s="20">
        <v>0.8125</v>
      </c>
      <c r="H13" s="63">
        <v>0.71430000000000005</v>
      </c>
      <c r="I13" s="20">
        <f t="shared" si="5"/>
        <v>0.84734666666666669</v>
      </c>
      <c r="J13" s="21">
        <f t="shared" si="5"/>
        <v>0.81512368888888898</v>
      </c>
      <c r="K13" s="21">
        <f t="shared" si="5"/>
        <v>0.81602448874074085</v>
      </c>
      <c r="L13" s="21">
        <f t="shared" si="5"/>
        <v>0.85094989654172848</v>
      </c>
      <c r="M13" s="21">
        <f t="shared" si="5"/>
        <v>0.85218700546549964</v>
      </c>
      <c r="N13" s="21">
        <f t="shared" si="5"/>
        <v>0.86491207749013588</v>
      </c>
      <c r="O13" s="22">
        <f>P13*0.9</f>
        <v>0.73361132000000007</v>
      </c>
      <c r="P13" s="23">
        <f t="shared" si="6"/>
        <v>0.81512368888888898</v>
      </c>
      <c r="Q13" s="24">
        <v>1</v>
      </c>
      <c r="R13" s="25">
        <f>S13*0.9</f>
        <v>0.73442203986666676</v>
      </c>
      <c r="S13" s="23">
        <f t="shared" si="7"/>
        <v>0.81602448874074085</v>
      </c>
      <c r="T13" s="24">
        <v>1</v>
      </c>
      <c r="U13" s="25">
        <f>V13*0.9</f>
        <v>0.76585490688755564</v>
      </c>
      <c r="V13" s="23">
        <f t="shared" si="8"/>
        <v>0.85094989654172848</v>
      </c>
      <c r="W13" s="24">
        <v>1</v>
      </c>
      <c r="X13" s="25">
        <f>Y13*0.9</f>
        <v>0.76696830491894974</v>
      </c>
      <c r="Y13" s="23">
        <f t="shared" si="9"/>
        <v>0.85218700546549964</v>
      </c>
      <c r="Z13" s="24">
        <v>1</v>
      </c>
      <c r="AA13" s="22">
        <f>AB13*0.9</f>
        <v>0.77842086974112235</v>
      </c>
      <c r="AB13" s="23">
        <f t="shared" si="10"/>
        <v>0.86491207749013588</v>
      </c>
      <c r="AC13" s="24">
        <v>1</v>
      </c>
      <c r="AD13" s="16" t="s">
        <v>27</v>
      </c>
      <c r="AE13" s="16" t="s">
        <v>28</v>
      </c>
    </row>
    <row r="14" spans="1:32" ht="19.5" customHeight="1" thickTop="1" thickBot="1" x14ac:dyDescent="0.3">
      <c r="A14" s="72">
        <v>94500</v>
      </c>
      <c r="B14" s="1" t="e">
        <f t="shared" si="1"/>
        <v>#N/A</v>
      </c>
      <c r="C14" s="1">
        <f t="shared" si="4"/>
        <v>94500</v>
      </c>
      <c r="D14" s="1">
        <v>15.080500000000001</v>
      </c>
      <c r="E14" s="57" t="s">
        <v>79</v>
      </c>
      <c r="F14" s="20"/>
      <c r="G14" s="20"/>
      <c r="H14" s="49"/>
      <c r="I14" s="20">
        <v>1</v>
      </c>
      <c r="J14" s="20">
        <v>1</v>
      </c>
      <c r="K14" s="20">
        <v>1</v>
      </c>
      <c r="L14" s="20">
        <v>1</v>
      </c>
      <c r="M14" s="20">
        <v>1</v>
      </c>
      <c r="N14" s="20">
        <v>1</v>
      </c>
      <c r="O14" s="22">
        <f t="shared" ref="O14:O35" si="11">P14*0.9</f>
        <v>0.9</v>
      </c>
      <c r="P14" s="23">
        <f t="shared" si="6"/>
        <v>1</v>
      </c>
      <c r="Q14" s="24">
        <v>1</v>
      </c>
      <c r="R14" s="25">
        <f t="shared" ref="R14:R35" si="12">S14*0.9</f>
        <v>0.9</v>
      </c>
      <c r="S14" s="23">
        <f t="shared" si="7"/>
        <v>1</v>
      </c>
      <c r="T14" s="24">
        <v>1</v>
      </c>
      <c r="U14" s="25">
        <f t="shared" ref="U14:U35" si="13">V14*0.9</f>
        <v>0.9</v>
      </c>
      <c r="V14" s="23">
        <f t="shared" si="8"/>
        <v>1</v>
      </c>
      <c r="W14" s="24">
        <v>1</v>
      </c>
      <c r="X14" s="25">
        <f t="shared" ref="X14:X35" si="14">Y14*0.9</f>
        <v>0.9</v>
      </c>
      <c r="Y14" s="23">
        <f t="shared" si="9"/>
        <v>1</v>
      </c>
      <c r="Z14" s="24">
        <v>1</v>
      </c>
      <c r="AA14" s="22">
        <f t="shared" ref="AA14:AA35" si="15">AB14*0.9</f>
        <v>0.9</v>
      </c>
      <c r="AB14" s="23">
        <f t="shared" si="10"/>
        <v>1</v>
      </c>
      <c r="AC14" s="24">
        <v>1</v>
      </c>
      <c r="AD14" s="16" t="s">
        <v>27</v>
      </c>
      <c r="AE14" s="16" t="s">
        <v>28</v>
      </c>
    </row>
    <row r="15" spans="1:32" ht="16.5" thickTop="1" thickBot="1" x14ac:dyDescent="0.3">
      <c r="A15" s="1">
        <f>VLOOKUP(C:C,TOP_,1,FALSE)</f>
        <v>11200</v>
      </c>
      <c r="B15" s="1" t="e">
        <f t="shared" si="1"/>
        <v>#N/A</v>
      </c>
      <c r="C15" s="1">
        <f t="shared" si="4"/>
        <v>11200</v>
      </c>
      <c r="D15" s="1">
        <v>1.0102</v>
      </c>
      <c r="E15" s="57" t="s">
        <v>80</v>
      </c>
      <c r="F15" s="20">
        <v>1</v>
      </c>
      <c r="G15" s="20">
        <v>1</v>
      </c>
      <c r="H15" s="62">
        <v>1</v>
      </c>
      <c r="I15" s="20">
        <f t="shared" ref="I15:I22" si="16">AVERAGE(F15:H15)*1.03</f>
        <v>1.03</v>
      </c>
      <c r="J15" s="21">
        <v>1</v>
      </c>
      <c r="K15" s="21">
        <v>1</v>
      </c>
      <c r="L15" s="21">
        <v>1</v>
      </c>
      <c r="M15" s="21">
        <v>1</v>
      </c>
      <c r="N15" s="21">
        <v>1</v>
      </c>
      <c r="O15" s="22">
        <f t="shared" si="11"/>
        <v>0.9</v>
      </c>
      <c r="P15" s="23">
        <f t="shared" si="6"/>
        <v>1</v>
      </c>
      <c r="Q15" s="24">
        <v>1</v>
      </c>
      <c r="R15" s="25">
        <f t="shared" si="12"/>
        <v>0.9</v>
      </c>
      <c r="S15" s="23">
        <f t="shared" si="7"/>
        <v>1</v>
      </c>
      <c r="T15" s="24">
        <v>1</v>
      </c>
      <c r="U15" s="25">
        <f t="shared" si="13"/>
        <v>0.9</v>
      </c>
      <c r="V15" s="23">
        <f t="shared" si="8"/>
        <v>1</v>
      </c>
      <c r="W15" s="24">
        <v>1</v>
      </c>
      <c r="X15" s="25">
        <f t="shared" si="14"/>
        <v>0.9</v>
      </c>
      <c r="Y15" s="23">
        <f t="shared" si="9"/>
        <v>1</v>
      </c>
      <c r="Z15" s="24">
        <v>1</v>
      </c>
      <c r="AA15" s="22">
        <f t="shared" si="15"/>
        <v>0.9</v>
      </c>
      <c r="AB15" s="23">
        <f t="shared" si="10"/>
        <v>1</v>
      </c>
      <c r="AC15" s="24">
        <v>1</v>
      </c>
      <c r="AD15" s="16" t="s">
        <v>27</v>
      </c>
      <c r="AE15" s="16" t="s">
        <v>28</v>
      </c>
    </row>
    <row r="16" spans="1:32" ht="16.5" thickTop="1" thickBot="1" x14ac:dyDescent="0.3">
      <c r="A16" s="1">
        <f>VLOOKUP(C:C,TOP_,1,FALSE)</f>
        <v>10100</v>
      </c>
      <c r="B16" s="1" t="e">
        <f t="shared" si="1"/>
        <v>#N/A</v>
      </c>
      <c r="C16" s="1">
        <f t="shared" si="4"/>
        <v>10100</v>
      </c>
      <c r="D16" s="1">
        <v>1</v>
      </c>
      <c r="E16" s="57" t="s">
        <v>81</v>
      </c>
      <c r="F16" s="20">
        <v>1</v>
      </c>
      <c r="G16" s="20">
        <v>1</v>
      </c>
      <c r="H16" s="62">
        <v>1</v>
      </c>
      <c r="I16" s="20">
        <f t="shared" si="16"/>
        <v>1.03</v>
      </c>
      <c r="J16" s="21">
        <f>AVERAGE(F16:I16)*1.03</f>
        <v>1.037725</v>
      </c>
      <c r="K16" s="21">
        <f t="shared" ref="K16:M18" si="17">AVERAGE(H16:J16)*1.03</f>
        <v>1.0532522500000001</v>
      </c>
      <c r="L16" s="21">
        <f t="shared" si="17"/>
        <v>1.0715355225000001</v>
      </c>
      <c r="M16" s="21">
        <f t="shared" si="17"/>
        <v>1.0857960518916665</v>
      </c>
      <c r="N16" s="21">
        <v>1</v>
      </c>
      <c r="O16" s="22">
        <f t="shared" si="11"/>
        <v>0.93395250000000007</v>
      </c>
      <c r="P16" s="23">
        <f t="shared" si="6"/>
        <v>1.037725</v>
      </c>
      <c r="Q16" s="24">
        <v>1</v>
      </c>
      <c r="R16" s="25">
        <f t="shared" si="12"/>
        <v>0.94792702500000015</v>
      </c>
      <c r="S16" s="23">
        <f t="shared" si="7"/>
        <v>1.0532522500000001</v>
      </c>
      <c r="T16" s="24">
        <v>1</v>
      </c>
      <c r="U16" s="25">
        <f t="shared" si="13"/>
        <v>0.96438197025000005</v>
      </c>
      <c r="V16" s="23">
        <f t="shared" si="8"/>
        <v>1.0715355225000001</v>
      </c>
      <c r="W16" s="24">
        <v>1</v>
      </c>
      <c r="X16" s="25">
        <f t="shared" si="14"/>
        <v>0.97721644670249985</v>
      </c>
      <c r="Y16" s="23">
        <f t="shared" si="9"/>
        <v>1.0857960518916665</v>
      </c>
      <c r="Z16" s="24">
        <v>1</v>
      </c>
      <c r="AA16" s="22">
        <f t="shared" si="15"/>
        <v>0.9</v>
      </c>
      <c r="AB16" s="23">
        <f t="shared" si="10"/>
        <v>1</v>
      </c>
      <c r="AC16" s="24">
        <v>1</v>
      </c>
      <c r="AD16" s="16" t="s">
        <v>27</v>
      </c>
      <c r="AE16" s="16" t="s">
        <v>28</v>
      </c>
    </row>
    <row r="17" spans="1:31" ht="16.5" thickTop="1" thickBot="1" x14ac:dyDescent="0.3">
      <c r="A17" s="1">
        <f>VLOOKUP(C:C,TOP_,1,FALSE)</f>
        <v>11300</v>
      </c>
      <c r="B17" s="1" t="e">
        <f t="shared" si="1"/>
        <v>#N/A</v>
      </c>
      <c r="C17" s="1">
        <f t="shared" si="4"/>
        <v>11300</v>
      </c>
      <c r="D17" s="1">
        <v>1.1002000000000001</v>
      </c>
      <c r="E17" s="57" t="s">
        <v>82</v>
      </c>
      <c r="F17" s="20">
        <v>1</v>
      </c>
      <c r="G17" s="20">
        <v>1</v>
      </c>
      <c r="H17" s="62">
        <v>1</v>
      </c>
      <c r="I17" s="20">
        <f t="shared" si="16"/>
        <v>1.03</v>
      </c>
      <c r="J17" s="21">
        <f>AVERAGE(F17:I17)*1.03</f>
        <v>1.037725</v>
      </c>
      <c r="K17" s="21">
        <f t="shared" si="17"/>
        <v>1.0532522500000001</v>
      </c>
      <c r="L17" s="21">
        <f t="shared" si="17"/>
        <v>1.0715355225000001</v>
      </c>
      <c r="M17" s="21">
        <f t="shared" si="17"/>
        <v>1.0857960518916665</v>
      </c>
      <c r="N17" s="21">
        <f t="shared" ref="N17:N35" si="18">AVERAGE(K17:M17)*1.03</f>
        <v>1.1023004463744723</v>
      </c>
      <c r="O17" s="22">
        <f t="shared" si="11"/>
        <v>0.93395250000000007</v>
      </c>
      <c r="P17" s="23">
        <f t="shared" si="6"/>
        <v>1.037725</v>
      </c>
      <c r="Q17" s="24">
        <f>P17*1.1</f>
        <v>1.1414975000000001</v>
      </c>
      <c r="R17" s="25">
        <f t="shared" si="12"/>
        <v>0.94792702500000015</v>
      </c>
      <c r="S17" s="23">
        <f t="shared" si="7"/>
        <v>1.0532522500000001</v>
      </c>
      <c r="T17" s="24">
        <f t="shared" ref="T17:T30" si="19">S17*1.1</f>
        <v>1.1585774750000002</v>
      </c>
      <c r="U17" s="25">
        <f t="shared" si="13"/>
        <v>0.96438197025000005</v>
      </c>
      <c r="V17" s="23">
        <f t="shared" si="8"/>
        <v>1.0715355225000001</v>
      </c>
      <c r="W17" s="24">
        <f t="shared" ref="W17:W30" si="20">V17*1.1</f>
        <v>1.1786890747500001</v>
      </c>
      <c r="X17" s="25">
        <f t="shared" si="14"/>
        <v>0.97721644670249985</v>
      </c>
      <c r="Y17" s="23">
        <f t="shared" si="9"/>
        <v>1.0857960518916665</v>
      </c>
      <c r="Z17" s="24">
        <f t="shared" ref="Z17:Z30" si="21">Y17*1.1</f>
        <v>1.1943756570808333</v>
      </c>
      <c r="AA17" s="22">
        <f t="shared" si="15"/>
        <v>0.9920704017370251</v>
      </c>
      <c r="AB17" s="23">
        <f t="shared" si="10"/>
        <v>1.1023004463744723</v>
      </c>
      <c r="AC17" s="24">
        <v>1</v>
      </c>
      <c r="AD17" s="16" t="s">
        <v>27</v>
      </c>
      <c r="AE17" s="16" t="s">
        <v>28</v>
      </c>
    </row>
    <row r="18" spans="1:31" ht="16.5" thickTop="1" thickBot="1" x14ac:dyDescent="0.3">
      <c r="A18" s="1">
        <f>VLOOKUP(C:C,TOP_,1,FALSE)</f>
        <v>210440</v>
      </c>
      <c r="B18" s="1" t="e">
        <f t="shared" si="1"/>
        <v>#N/A</v>
      </c>
      <c r="C18" s="1">
        <f t="shared" si="4"/>
        <v>210440</v>
      </c>
      <c r="D18" s="1">
        <v>51.150100000000002</v>
      </c>
      <c r="E18" s="57" t="s">
        <v>83</v>
      </c>
      <c r="F18" s="20"/>
      <c r="G18" s="20"/>
      <c r="H18" s="49"/>
      <c r="I18" s="20" t="e">
        <f t="shared" si="16"/>
        <v>#DIV/0!</v>
      </c>
      <c r="J18" s="21" t="e">
        <f>AVERAGE(G18:I18)*1.03</f>
        <v>#DIV/0!</v>
      </c>
      <c r="K18" s="21" t="e">
        <f t="shared" si="17"/>
        <v>#DIV/0!</v>
      </c>
      <c r="L18" s="21" t="e">
        <f t="shared" si="17"/>
        <v>#DIV/0!</v>
      </c>
      <c r="M18" s="21" t="e">
        <f t="shared" si="17"/>
        <v>#DIV/0!</v>
      </c>
      <c r="N18" s="21" t="e">
        <f t="shared" si="18"/>
        <v>#DIV/0!</v>
      </c>
      <c r="O18" s="22" t="e">
        <f t="shared" si="11"/>
        <v>#DIV/0!</v>
      </c>
      <c r="P18" s="23" t="e">
        <f t="shared" si="6"/>
        <v>#DIV/0!</v>
      </c>
      <c r="Q18" s="24" t="e">
        <f>P18*1.1</f>
        <v>#DIV/0!</v>
      </c>
      <c r="R18" s="25" t="e">
        <f t="shared" si="12"/>
        <v>#DIV/0!</v>
      </c>
      <c r="S18" s="23" t="e">
        <f t="shared" si="7"/>
        <v>#DIV/0!</v>
      </c>
      <c r="T18" s="24" t="e">
        <f t="shared" si="19"/>
        <v>#DIV/0!</v>
      </c>
      <c r="U18" s="25" t="e">
        <f t="shared" si="13"/>
        <v>#DIV/0!</v>
      </c>
      <c r="V18" s="23" t="e">
        <f t="shared" si="8"/>
        <v>#DIV/0!</v>
      </c>
      <c r="W18" s="24" t="e">
        <f t="shared" si="20"/>
        <v>#DIV/0!</v>
      </c>
      <c r="X18" s="25" t="e">
        <f t="shared" si="14"/>
        <v>#DIV/0!</v>
      </c>
      <c r="Y18" s="23" t="e">
        <f t="shared" si="9"/>
        <v>#DIV/0!</v>
      </c>
      <c r="Z18" s="24" t="e">
        <f t="shared" si="21"/>
        <v>#DIV/0!</v>
      </c>
      <c r="AA18" s="22" t="e">
        <f t="shared" si="15"/>
        <v>#DIV/0!</v>
      </c>
      <c r="AB18" s="23" t="e">
        <f t="shared" si="10"/>
        <v>#DIV/0!</v>
      </c>
      <c r="AC18" s="26" t="e">
        <f t="shared" ref="AC18:AC30" si="22">AB18*1.1</f>
        <v>#DIV/0!</v>
      </c>
      <c r="AD18" s="16" t="s">
        <v>27</v>
      </c>
      <c r="AE18" s="16" t="s">
        <v>28</v>
      </c>
    </row>
    <row r="19" spans="1:31" ht="16.5" thickTop="1" thickBot="1" x14ac:dyDescent="0.3">
      <c r="A19" s="73">
        <v>94800</v>
      </c>
      <c r="B19" s="1" t="e">
        <f t="shared" si="1"/>
        <v>#N/A</v>
      </c>
      <c r="C19" s="1">
        <f t="shared" si="4"/>
        <v>94700</v>
      </c>
      <c r="D19" s="1">
        <v>47.060499999999998</v>
      </c>
      <c r="E19" s="57" t="s">
        <v>84</v>
      </c>
      <c r="F19" s="20"/>
      <c r="G19" s="20"/>
      <c r="H19" s="49"/>
      <c r="I19" s="20" t="e">
        <f t="shared" si="16"/>
        <v>#DIV/0!</v>
      </c>
      <c r="J19" s="21" t="e">
        <f>AVERAGE(G19:I19)*1.03</f>
        <v>#DIV/0!</v>
      </c>
      <c r="K19" s="21" t="e">
        <f t="shared" ref="K19:L22" si="23">AVERAGE(H19:J19)*1.03</f>
        <v>#DIV/0!</v>
      </c>
      <c r="L19" s="21" t="e">
        <f t="shared" si="23"/>
        <v>#DIV/0!</v>
      </c>
      <c r="M19" s="21">
        <v>1</v>
      </c>
      <c r="N19" s="21">
        <v>1</v>
      </c>
      <c r="O19" s="22" t="e">
        <f t="shared" si="11"/>
        <v>#DIV/0!</v>
      </c>
      <c r="P19" s="23" t="e">
        <f t="shared" si="6"/>
        <v>#DIV/0!</v>
      </c>
      <c r="Q19" s="24">
        <v>1</v>
      </c>
      <c r="R19" s="25" t="e">
        <f t="shared" si="12"/>
        <v>#DIV/0!</v>
      </c>
      <c r="S19" s="23" t="e">
        <f t="shared" si="7"/>
        <v>#DIV/0!</v>
      </c>
      <c r="T19" s="24">
        <v>1</v>
      </c>
      <c r="U19" s="25" t="e">
        <f t="shared" si="13"/>
        <v>#DIV/0!</v>
      </c>
      <c r="V19" s="23" t="e">
        <f t="shared" si="8"/>
        <v>#DIV/0!</v>
      </c>
      <c r="W19" s="24">
        <v>1</v>
      </c>
      <c r="X19" s="25">
        <f t="shared" si="14"/>
        <v>0.9</v>
      </c>
      <c r="Y19" s="23">
        <f t="shared" si="9"/>
        <v>1</v>
      </c>
      <c r="Z19" s="24">
        <v>1</v>
      </c>
      <c r="AA19" s="22">
        <f t="shared" si="15"/>
        <v>0.9</v>
      </c>
      <c r="AB19" s="23">
        <f t="shared" si="10"/>
        <v>1</v>
      </c>
      <c r="AC19" s="24">
        <v>1</v>
      </c>
      <c r="AD19" s="16" t="s">
        <v>27</v>
      </c>
      <c r="AE19" s="16" t="s">
        <v>28</v>
      </c>
    </row>
    <row r="20" spans="1:31" ht="16.5" thickTop="1" thickBot="1" x14ac:dyDescent="0.3">
      <c r="A20" s="74" t="e">
        <f t="shared" ref="A20:A32" si="24">VLOOKUP(C:C,TOP_,1,FALSE)</f>
        <v>#N/A</v>
      </c>
      <c r="B20" s="74" t="e">
        <f t="shared" si="1"/>
        <v>#N/A</v>
      </c>
      <c r="C20" s="74">
        <f t="shared" si="4"/>
        <v>50500</v>
      </c>
      <c r="D20" s="74">
        <v>52.020099999999999</v>
      </c>
      <c r="E20" s="75" t="s">
        <v>85</v>
      </c>
      <c r="F20" s="20">
        <v>0.90910000000000002</v>
      </c>
      <c r="G20" s="20">
        <v>0.75</v>
      </c>
      <c r="H20" s="63">
        <v>0.70369999999999999</v>
      </c>
      <c r="I20" s="20">
        <f t="shared" si="16"/>
        <v>0.81122799999999995</v>
      </c>
      <c r="J20" s="21">
        <f>AVERAGE(G20:I20)*1.03</f>
        <v>0.77762527999999997</v>
      </c>
      <c r="K20" s="21">
        <f t="shared" si="23"/>
        <v>0.78710995946666662</v>
      </c>
      <c r="L20" s="21">
        <f t="shared" si="23"/>
        <v>0.81574737888355553</v>
      </c>
      <c r="M20" s="21">
        <f>AVERAGE(J20:L20)*1.03</f>
        <v>0.81729903230024303</v>
      </c>
      <c r="N20" s="21">
        <f t="shared" si="18"/>
        <v>0.83092035392332653</v>
      </c>
      <c r="O20" s="22">
        <f t="shared" si="11"/>
        <v>0.69986275200000003</v>
      </c>
      <c r="P20" s="23">
        <f t="shared" si="6"/>
        <v>0.77762527999999997</v>
      </c>
      <c r="Q20" s="24">
        <f>P20*1.1</f>
        <v>0.85538780800000003</v>
      </c>
      <c r="R20" s="25">
        <f t="shared" si="12"/>
        <v>0.70839896351999998</v>
      </c>
      <c r="S20" s="23">
        <f t="shared" si="7"/>
        <v>0.78710995946666662</v>
      </c>
      <c r="T20" s="24">
        <f t="shared" si="19"/>
        <v>0.86582095541333337</v>
      </c>
      <c r="U20" s="25">
        <f t="shared" si="13"/>
        <v>0.73417264099519997</v>
      </c>
      <c r="V20" s="23">
        <f t="shared" si="8"/>
        <v>0.81574737888355553</v>
      </c>
      <c r="W20" s="24">
        <f t="shared" si="20"/>
        <v>0.8973221167719112</v>
      </c>
      <c r="X20" s="25">
        <f t="shared" si="14"/>
        <v>0.73556912907021876</v>
      </c>
      <c r="Y20" s="23">
        <f t="shared" si="9"/>
        <v>0.81729903230024303</v>
      </c>
      <c r="Z20" s="24">
        <f t="shared" si="21"/>
        <v>0.89902893553026741</v>
      </c>
      <c r="AA20" s="22">
        <f t="shared" si="15"/>
        <v>0.74782831853099385</v>
      </c>
      <c r="AB20" s="23">
        <f t="shared" si="10"/>
        <v>0.83092035392332653</v>
      </c>
      <c r="AC20" s="26">
        <f t="shared" si="22"/>
        <v>0.9140123893156592</v>
      </c>
      <c r="AD20" s="16" t="s">
        <v>27</v>
      </c>
      <c r="AE20" s="16" t="s">
        <v>28</v>
      </c>
    </row>
    <row r="21" spans="1:31" ht="16.5" thickTop="1" thickBot="1" x14ac:dyDescent="0.3">
      <c r="A21" s="1">
        <f t="shared" si="24"/>
        <v>50200</v>
      </c>
      <c r="B21" s="1" t="e">
        <f t="shared" si="1"/>
        <v>#N/A</v>
      </c>
      <c r="C21" s="1">
        <f t="shared" si="4"/>
        <v>50200</v>
      </c>
      <c r="D21" s="1">
        <v>52.030200000000001</v>
      </c>
      <c r="E21" s="57" t="s">
        <v>86</v>
      </c>
      <c r="F21" s="20"/>
      <c r="G21" s="20"/>
      <c r="H21" s="49"/>
      <c r="I21" s="20" t="e">
        <f t="shared" si="16"/>
        <v>#DIV/0!</v>
      </c>
      <c r="J21" s="21" t="e">
        <f>AVERAGE(G21:I21)*1.03</f>
        <v>#DIV/0!</v>
      </c>
      <c r="K21" s="21" t="e">
        <f t="shared" si="23"/>
        <v>#DIV/0!</v>
      </c>
      <c r="L21" s="21" t="e">
        <f t="shared" si="23"/>
        <v>#DIV/0!</v>
      </c>
      <c r="M21" s="21" t="e">
        <f>AVERAGE(J21:L21)*1.03</f>
        <v>#DIV/0!</v>
      </c>
      <c r="N21" s="21" t="e">
        <f t="shared" si="18"/>
        <v>#DIV/0!</v>
      </c>
      <c r="O21" s="22" t="e">
        <f t="shared" si="11"/>
        <v>#DIV/0!</v>
      </c>
      <c r="P21" s="23" t="e">
        <f t="shared" si="6"/>
        <v>#DIV/0!</v>
      </c>
      <c r="Q21" s="24" t="e">
        <f>P21*1.1</f>
        <v>#DIV/0!</v>
      </c>
      <c r="R21" s="25" t="e">
        <f t="shared" si="12"/>
        <v>#DIV/0!</v>
      </c>
      <c r="S21" s="23" t="e">
        <f t="shared" si="7"/>
        <v>#DIV/0!</v>
      </c>
      <c r="T21" s="24" t="e">
        <f t="shared" si="19"/>
        <v>#DIV/0!</v>
      </c>
      <c r="U21" s="25" t="e">
        <f t="shared" si="13"/>
        <v>#DIV/0!</v>
      </c>
      <c r="V21" s="23" t="e">
        <f t="shared" si="8"/>
        <v>#DIV/0!</v>
      </c>
      <c r="W21" s="24" t="e">
        <f t="shared" si="20"/>
        <v>#DIV/0!</v>
      </c>
      <c r="X21" s="25" t="e">
        <f t="shared" si="14"/>
        <v>#DIV/0!</v>
      </c>
      <c r="Y21" s="23" t="e">
        <f t="shared" si="9"/>
        <v>#DIV/0!</v>
      </c>
      <c r="Z21" s="24" t="e">
        <f t="shared" si="21"/>
        <v>#DIV/0!</v>
      </c>
      <c r="AA21" s="22" t="e">
        <f t="shared" si="15"/>
        <v>#DIV/0!</v>
      </c>
      <c r="AB21" s="23" t="e">
        <f t="shared" si="10"/>
        <v>#DIV/0!</v>
      </c>
      <c r="AC21" s="26" t="e">
        <f t="shared" si="22"/>
        <v>#DIV/0!</v>
      </c>
      <c r="AD21" s="16" t="s">
        <v>27</v>
      </c>
      <c r="AE21" s="16" t="s">
        <v>28</v>
      </c>
    </row>
    <row r="22" spans="1:31" ht="16.5" thickTop="1" thickBot="1" x14ac:dyDescent="0.3">
      <c r="A22" s="1">
        <f t="shared" si="24"/>
        <v>51400</v>
      </c>
      <c r="B22" s="1" t="e">
        <f t="shared" si="1"/>
        <v>#N/A</v>
      </c>
      <c r="C22" s="1">
        <f t="shared" si="4"/>
        <v>51400</v>
      </c>
      <c r="D22" s="1">
        <v>52.040100000000002</v>
      </c>
      <c r="E22" s="57" t="s">
        <v>87</v>
      </c>
      <c r="F22" s="20"/>
      <c r="G22" s="20"/>
      <c r="H22" s="49"/>
      <c r="I22" s="20" t="e">
        <f t="shared" si="16"/>
        <v>#DIV/0!</v>
      </c>
      <c r="J22" s="21" t="e">
        <f>AVERAGE(G22:I22)*1.03</f>
        <v>#DIV/0!</v>
      </c>
      <c r="K22" s="21" t="e">
        <f t="shared" si="23"/>
        <v>#DIV/0!</v>
      </c>
      <c r="L22" s="21" t="e">
        <f t="shared" si="23"/>
        <v>#DIV/0!</v>
      </c>
      <c r="M22" s="21" t="e">
        <f>AVERAGE(J22:L22)*1.03</f>
        <v>#DIV/0!</v>
      </c>
      <c r="N22" s="21" t="e">
        <f t="shared" si="18"/>
        <v>#DIV/0!</v>
      </c>
      <c r="O22" s="22" t="e">
        <f t="shared" si="11"/>
        <v>#DIV/0!</v>
      </c>
      <c r="P22" s="23" t="e">
        <f t="shared" si="6"/>
        <v>#DIV/0!</v>
      </c>
      <c r="Q22" s="24" t="e">
        <f>P22*1.1</f>
        <v>#DIV/0!</v>
      </c>
      <c r="R22" s="25" t="e">
        <f t="shared" si="12"/>
        <v>#DIV/0!</v>
      </c>
      <c r="S22" s="23" t="e">
        <f t="shared" si="7"/>
        <v>#DIV/0!</v>
      </c>
      <c r="T22" s="24" t="e">
        <f t="shared" si="19"/>
        <v>#DIV/0!</v>
      </c>
      <c r="U22" s="25" t="e">
        <f t="shared" si="13"/>
        <v>#DIV/0!</v>
      </c>
      <c r="V22" s="23" t="e">
        <f t="shared" si="8"/>
        <v>#DIV/0!</v>
      </c>
      <c r="W22" s="24" t="e">
        <f t="shared" si="20"/>
        <v>#DIV/0!</v>
      </c>
      <c r="X22" s="25" t="e">
        <f t="shared" si="14"/>
        <v>#DIV/0!</v>
      </c>
      <c r="Y22" s="23" t="e">
        <f t="shared" si="9"/>
        <v>#DIV/0!</v>
      </c>
      <c r="Z22" s="24" t="e">
        <f t="shared" si="21"/>
        <v>#DIV/0!</v>
      </c>
      <c r="AA22" s="22" t="e">
        <f t="shared" si="15"/>
        <v>#DIV/0!</v>
      </c>
      <c r="AB22" s="23" t="e">
        <f t="shared" si="10"/>
        <v>#DIV/0!</v>
      </c>
      <c r="AC22" s="26" t="e">
        <f t="shared" si="22"/>
        <v>#DIV/0!</v>
      </c>
      <c r="AD22" s="16" t="s">
        <v>27</v>
      </c>
      <c r="AE22" s="16" t="s">
        <v>28</v>
      </c>
    </row>
    <row r="23" spans="1:31" ht="16.5" thickTop="1" thickBot="1" x14ac:dyDescent="0.3">
      <c r="A23" s="1">
        <f t="shared" si="24"/>
        <v>61430</v>
      </c>
      <c r="B23" s="1" t="e">
        <f t="shared" si="1"/>
        <v>#N/A</v>
      </c>
      <c r="C23" s="1">
        <f t="shared" si="4"/>
        <v>61430</v>
      </c>
      <c r="D23" s="1">
        <v>11.0801</v>
      </c>
      <c r="E23" s="58" t="s">
        <v>88</v>
      </c>
      <c r="F23" s="20"/>
      <c r="G23" s="20"/>
      <c r="H23" s="49"/>
      <c r="I23" s="20"/>
      <c r="J23" s="21"/>
      <c r="K23" s="21"/>
      <c r="L23" s="21"/>
      <c r="M23" s="21"/>
      <c r="N23" s="21"/>
      <c r="O23" s="22"/>
      <c r="P23" s="23"/>
      <c r="Q23" s="24"/>
      <c r="R23" s="25"/>
      <c r="S23" s="23"/>
      <c r="T23" s="24"/>
      <c r="U23" s="25"/>
      <c r="V23" s="23"/>
      <c r="W23" s="24"/>
      <c r="X23" s="25"/>
      <c r="Y23" s="23"/>
      <c r="Z23" s="24"/>
      <c r="AA23" s="22"/>
      <c r="AB23" s="23"/>
      <c r="AC23" s="26"/>
      <c r="AD23" s="16"/>
      <c r="AE23" s="16"/>
    </row>
    <row r="24" spans="1:31" ht="16.5" thickTop="1" thickBot="1" x14ac:dyDescent="0.3">
      <c r="A24" s="1">
        <f t="shared" si="24"/>
        <v>61430</v>
      </c>
      <c r="B24" s="1" t="e">
        <f t="shared" si="1"/>
        <v>#N/A</v>
      </c>
      <c r="C24" s="1">
        <f t="shared" si="4"/>
        <v>61430</v>
      </c>
      <c r="D24" s="1">
        <v>11.0801</v>
      </c>
      <c r="E24" s="58" t="s">
        <v>89</v>
      </c>
      <c r="F24" s="20"/>
      <c r="G24" s="20"/>
      <c r="H24" s="49"/>
      <c r="I24" s="20"/>
      <c r="J24" s="21"/>
      <c r="K24" s="21"/>
      <c r="L24" s="21"/>
      <c r="M24" s="21"/>
      <c r="N24" s="21"/>
      <c r="O24" s="22"/>
      <c r="P24" s="23"/>
      <c r="Q24" s="24"/>
      <c r="R24" s="25"/>
      <c r="S24" s="23"/>
      <c r="T24" s="24"/>
      <c r="U24" s="25"/>
      <c r="V24" s="23"/>
      <c r="W24" s="24"/>
      <c r="X24" s="25"/>
      <c r="Y24" s="23"/>
      <c r="Z24" s="24"/>
      <c r="AA24" s="22"/>
      <c r="AB24" s="23"/>
      <c r="AC24" s="26"/>
      <c r="AD24" s="16"/>
      <c r="AE24" s="16"/>
    </row>
    <row r="25" spans="1:31" ht="16.5" thickTop="1" thickBot="1" x14ac:dyDescent="0.3">
      <c r="A25" s="1">
        <f t="shared" si="24"/>
        <v>61430</v>
      </c>
      <c r="B25" s="1" t="e">
        <f t="shared" si="1"/>
        <v>#N/A</v>
      </c>
      <c r="C25" s="1">
        <f t="shared" si="4"/>
        <v>61430</v>
      </c>
      <c r="D25" s="1">
        <v>11.0801</v>
      </c>
      <c r="E25" s="58" t="s">
        <v>90</v>
      </c>
      <c r="F25" s="20"/>
      <c r="G25" s="20"/>
      <c r="H25" s="49"/>
      <c r="I25" s="20"/>
      <c r="J25" s="21"/>
      <c r="K25" s="21"/>
      <c r="L25" s="21"/>
      <c r="M25" s="21"/>
      <c r="N25" s="21"/>
      <c r="O25" s="22"/>
      <c r="P25" s="23"/>
      <c r="Q25" s="24"/>
      <c r="R25" s="25"/>
      <c r="S25" s="23"/>
      <c r="T25" s="24"/>
      <c r="U25" s="25"/>
      <c r="V25" s="23"/>
      <c r="W25" s="24"/>
      <c r="X25" s="25"/>
      <c r="Y25" s="23"/>
      <c r="Z25" s="24"/>
      <c r="AA25" s="22"/>
      <c r="AB25" s="23"/>
      <c r="AC25" s="26"/>
      <c r="AD25" s="16"/>
      <c r="AE25" s="16"/>
    </row>
    <row r="26" spans="1:31" ht="16.5" thickTop="1" thickBot="1" x14ac:dyDescent="0.3">
      <c r="A26" s="1">
        <f t="shared" si="24"/>
        <v>70100</v>
      </c>
      <c r="B26" s="1" t="e">
        <f t="shared" si="1"/>
        <v>#N/A</v>
      </c>
      <c r="C26" s="1">
        <f t="shared" si="4"/>
        <v>70100</v>
      </c>
      <c r="D26" s="1">
        <v>11.0101</v>
      </c>
      <c r="E26" s="57" t="s">
        <v>91</v>
      </c>
      <c r="F26" s="20">
        <v>1</v>
      </c>
      <c r="G26" s="20">
        <v>0.33329999999999999</v>
      </c>
      <c r="H26" s="63">
        <v>0.57140000000000002</v>
      </c>
      <c r="I26" s="20">
        <f>AVERAGE(F26:H26)*1.03</f>
        <v>0.65394700000000006</v>
      </c>
      <c r="J26" s="21">
        <f>AVERAGE(G26:I26)*1.03</f>
        <v>0.53513547000000006</v>
      </c>
      <c r="K26" s="21">
        <f>AVERAGE(H26:J26)*1.03</f>
        <v>0.60443231470000014</v>
      </c>
      <c r="L26" s="21">
        <f>AVERAGE(I26:K26)*1.03</f>
        <v>0.61577340941366676</v>
      </c>
      <c r="M26" s="21">
        <f>AVERAGE(J26:L26)*1.03</f>
        <v>0.60266714331235904</v>
      </c>
      <c r="N26" s="21">
        <f t="shared" si="18"/>
        <v>0.6258530178162689</v>
      </c>
      <c r="O26" s="22">
        <f t="shared" si="11"/>
        <v>0.48162192300000006</v>
      </c>
      <c r="P26" s="23">
        <f>J26</f>
        <v>0.53513547000000006</v>
      </c>
      <c r="Q26" s="24">
        <f>P26*1.1</f>
        <v>0.58864901700000016</v>
      </c>
      <c r="R26" s="25">
        <f t="shared" si="12"/>
        <v>0.54398908323000017</v>
      </c>
      <c r="S26" s="23">
        <f>K26</f>
        <v>0.60443231470000014</v>
      </c>
      <c r="T26" s="24">
        <f t="shared" si="19"/>
        <v>0.66487554617000022</v>
      </c>
      <c r="U26" s="25">
        <f t="shared" si="13"/>
        <v>0.55419606847230007</v>
      </c>
      <c r="V26" s="23">
        <f>L26</f>
        <v>0.61577340941366676</v>
      </c>
      <c r="W26" s="24">
        <f t="shared" si="20"/>
        <v>0.67735075035503345</v>
      </c>
      <c r="X26" s="25">
        <f t="shared" si="14"/>
        <v>0.54240042898112317</v>
      </c>
      <c r="Y26" s="23">
        <f>M26</f>
        <v>0.60266714331235904</v>
      </c>
      <c r="Z26" s="24">
        <f t="shared" si="21"/>
        <v>0.66293385764359503</v>
      </c>
      <c r="AA26" s="22">
        <f t="shared" si="15"/>
        <v>0.56326771603464199</v>
      </c>
      <c r="AB26" s="23">
        <f>N26</f>
        <v>0.6258530178162689</v>
      </c>
      <c r="AC26" s="26">
        <f t="shared" si="22"/>
        <v>0.68843831959789581</v>
      </c>
      <c r="AD26" s="16" t="s">
        <v>27</v>
      </c>
      <c r="AE26" s="16" t="s">
        <v>28</v>
      </c>
    </row>
    <row r="27" spans="1:31" ht="16.5" thickTop="1" thickBot="1" x14ac:dyDescent="0.3">
      <c r="A27" s="1">
        <f t="shared" si="24"/>
        <v>70820</v>
      </c>
      <c r="B27" s="1" t="e">
        <f t="shared" si="1"/>
        <v>#N/A</v>
      </c>
      <c r="C27" s="1">
        <f t="shared" si="4"/>
        <v>70820</v>
      </c>
      <c r="D27" s="1">
        <v>11.1006</v>
      </c>
      <c r="E27" s="57" t="s">
        <v>92</v>
      </c>
      <c r="F27" s="20"/>
      <c r="G27" s="20"/>
      <c r="H27" s="49"/>
      <c r="I27" s="20" t="e">
        <f>AVERAGE(F27:H27)*1.03</f>
        <v>#DIV/0!</v>
      </c>
      <c r="J27" s="21">
        <v>1</v>
      </c>
      <c r="K27" s="21">
        <v>1</v>
      </c>
      <c r="L27" s="21">
        <v>1</v>
      </c>
      <c r="M27" s="21">
        <v>1</v>
      </c>
      <c r="N27" s="21">
        <v>1</v>
      </c>
      <c r="O27" s="22">
        <f t="shared" si="11"/>
        <v>0.9</v>
      </c>
      <c r="P27" s="23">
        <f>J27</f>
        <v>1</v>
      </c>
      <c r="Q27" s="24">
        <v>1</v>
      </c>
      <c r="R27" s="25">
        <f t="shared" si="12"/>
        <v>0.9</v>
      </c>
      <c r="S27" s="23">
        <f>K27</f>
        <v>1</v>
      </c>
      <c r="T27" s="24">
        <v>1</v>
      </c>
      <c r="U27" s="25">
        <f t="shared" si="13"/>
        <v>0.9</v>
      </c>
      <c r="V27" s="23">
        <f>L27</f>
        <v>1</v>
      </c>
      <c r="W27" s="24">
        <v>1</v>
      </c>
      <c r="X27" s="25">
        <f t="shared" si="14"/>
        <v>0.9</v>
      </c>
      <c r="Y27" s="23">
        <f>M27</f>
        <v>1</v>
      </c>
      <c r="Z27" s="24">
        <v>1</v>
      </c>
      <c r="AA27" s="22">
        <f t="shared" si="15"/>
        <v>0.9</v>
      </c>
      <c r="AB27" s="23">
        <f>N27</f>
        <v>1</v>
      </c>
      <c r="AC27" s="26">
        <v>1</v>
      </c>
      <c r="AD27" s="16" t="s">
        <v>27</v>
      </c>
      <c r="AE27" s="16" t="s">
        <v>28</v>
      </c>
    </row>
    <row r="28" spans="1:31" ht="16.5" thickTop="1" thickBot="1" x14ac:dyDescent="0.3">
      <c r="A28" s="1">
        <f t="shared" si="24"/>
        <v>95700</v>
      </c>
      <c r="B28" s="1" t="str">
        <f t="shared" si="1"/>
        <v>Construction Management and Architecture</v>
      </c>
      <c r="C28" s="1">
        <f t="shared" si="4"/>
        <v>95700</v>
      </c>
      <c r="D28" s="1">
        <v>46.041200000000003</v>
      </c>
      <c r="E28" s="58" t="s">
        <v>93</v>
      </c>
      <c r="F28" s="20"/>
      <c r="G28" s="20"/>
      <c r="H28" s="49"/>
      <c r="I28" s="20"/>
      <c r="J28" s="21"/>
      <c r="K28" s="21"/>
      <c r="L28" s="21"/>
      <c r="M28" s="21"/>
      <c r="N28" s="21"/>
      <c r="O28" s="22"/>
      <c r="P28" s="23"/>
      <c r="Q28" s="24"/>
      <c r="R28" s="25"/>
      <c r="S28" s="23"/>
      <c r="T28" s="24"/>
      <c r="U28" s="25"/>
      <c r="V28" s="23"/>
      <c r="W28" s="24"/>
      <c r="X28" s="25"/>
      <c r="Y28" s="23"/>
      <c r="Z28" s="24"/>
      <c r="AA28" s="22"/>
      <c r="AB28" s="23"/>
      <c r="AC28" s="26"/>
      <c r="AD28" s="16"/>
      <c r="AE28" s="16"/>
    </row>
    <row r="29" spans="1:31" ht="16.5" thickTop="1" thickBot="1" x14ac:dyDescent="0.3">
      <c r="A29" s="1">
        <f t="shared" si="24"/>
        <v>61410</v>
      </c>
      <c r="B29" s="1" t="str">
        <f t="shared" si="1"/>
        <v>Digital Arts</v>
      </c>
      <c r="C29" s="1">
        <f t="shared" si="4"/>
        <v>61410</v>
      </c>
      <c r="D29" s="1">
        <v>10.0304</v>
      </c>
      <c r="E29" s="57" t="s">
        <v>94</v>
      </c>
      <c r="F29" s="20"/>
      <c r="G29" s="20"/>
      <c r="H29" s="49"/>
      <c r="I29" s="20" t="e">
        <f t="shared" ref="I29:M30" si="25">AVERAGE(F29:H29)*1.03</f>
        <v>#DIV/0!</v>
      </c>
      <c r="J29" s="21" t="e">
        <f t="shared" si="25"/>
        <v>#DIV/0!</v>
      </c>
      <c r="K29" s="21" t="e">
        <f t="shared" si="25"/>
        <v>#DIV/0!</v>
      </c>
      <c r="L29" s="21" t="e">
        <f t="shared" si="25"/>
        <v>#DIV/0!</v>
      </c>
      <c r="M29" s="21" t="e">
        <f t="shared" si="25"/>
        <v>#DIV/0!</v>
      </c>
      <c r="N29" s="21" t="e">
        <f t="shared" si="18"/>
        <v>#DIV/0!</v>
      </c>
      <c r="O29" s="22" t="e">
        <f t="shared" si="11"/>
        <v>#DIV/0!</v>
      </c>
      <c r="P29" s="23" t="e">
        <f>J29</f>
        <v>#DIV/0!</v>
      </c>
      <c r="Q29" s="24" t="e">
        <f>P29*1.1</f>
        <v>#DIV/0!</v>
      </c>
      <c r="R29" s="25" t="e">
        <f t="shared" si="12"/>
        <v>#DIV/0!</v>
      </c>
      <c r="S29" s="23" t="e">
        <f>K29</f>
        <v>#DIV/0!</v>
      </c>
      <c r="T29" s="24" t="e">
        <f t="shared" si="19"/>
        <v>#DIV/0!</v>
      </c>
      <c r="U29" s="25" t="e">
        <f t="shared" si="13"/>
        <v>#DIV/0!</v>
      </c>
      <c r="V29" s="23" t="e">
        <f>L29</f>
        <v>#DIV/0!</v>
      </c>
      <c r="W29" s="24" t="e">
        <f t="shared" si="20"/>
        <v>#DIV/0!</v>
      </c>
      <c r="X29" s="25" t="e">
        <f t="shared" si="14"/>
        <v>#DIV/0!</v>
      </c>
      <c r="Y29" s="23" t="e">
        <f>M29</f>
        <v>#DIV/0!</v>
      </c>
      <c r="Z29" s="24" t="e">
        <f t="shared" si="21"/>
        <v>#DIV/0!</v>
      </c>
      <c r="AA29" s="22" t="e">
        <f t="shared" si="15"/>
        <v>#DIV/0!</v>
      </c>
      <c r="AB29" s="23" t="e">
        <f>N29</f>
        <v>#DIV/0!</v>
      </c>
      <c r="AC29" s="26" t="e">
        <f t="shared" si="22"/>
        <v>#DIV/0!</v>
      </c>
      <c r="AD29" s="16" t="s">
        <v>27</v>
      </c>
      <c r="AE29" s="16" t="s">
        <v>28</v>
      </c>
    </row>
    <row r="30" spans="1:31" ht="16.5" thickTop="1" thickBot="1" x14ac:dyDescent="0.3">
      <c r="A30" s="1">
        <f t="shared" si="24"/>
        <v>130500</v>
      </c>
      <c r="B30" s="1" t="str">
        <f t="shared" si="1"/>
        <v>Early Childhood Education</v>
      </c>
      <c r="C30" s="1">
        <f t="shared" si="4"/>
        <v>130500</v>
      </c>
      <c r="D30" s="1">
        <v>19.070900000000002</v>
      </c>
      <c r="E30" s="57" t="s">
        <v>95</v>
      </c>
      <c r="F30" s="20">
        <v>0.94589999999999996</v>
      </c>
      <c r="G30" s="20">
        <v>0.6</v>
      </c>
      <c r="H30" s="64">
        <v>0.78259999999999996</v>
      </c>
      <c r="I30" s="20">
        <f t="shared" si="25"/>
        <v>0.79945166666666667</v>
      </c>
      <c r="J30" s="21">
        <f t="shared" si="25"/>
        <v>0.74917107222222235</v>
      </c>
      <c r="K30" s="21">
        <f t="shared" si="25"/>
        <v>0.80038647368518534</v>
      </c>
      <c r="L30" s="21">
        <f t="shared" si="25"/>
        <v>0.8064931629837655</v>
      </c>
      <c r="M30" s="21">
        <f t="shared" si="25"/>
        <v>0.80891074338596947</v>
      </c>
      <c r="N30" s="21">
        <f t="shared" si="18"/>
        <v>0.82942136381885601</v>
      </c>
      <c r="O30" s="22">
        <f t="shared" si="11"/>
        <v>0.67425396500000012</v>
      </c>
      <c r="P30" s="23">
        <f>J30</f>
        <v>0.74917107222222235</v>
      </c>
      <c r="Q30" s="24">
        <f>P30*1.1</f>
        <v>0.82408817944444468</v>
      </c>
      <c r="R30" s="25">
        <f t="shared" si="12"/>
        <v>0.72034782631666683</v>
      </c>
      <c r="S30" s="23">
        <f>K30</f>
        <v>0.80038647368518534</v>
      </c>
      <c r="T30" s="24">
        <f t="shared" si="19"/>
        <v>0.88042512105370396</v>
      </c>
      <c r="U30" s="25">
        <f t="shared" si="13"/>
        <v>0.72584384668538893</v>
      </c>
      <c r="V30" s="23">
        <f>L30</f>
        <v>0.8064931629837655</v>
      </c>
      <c r="W30" s="24">
        <f t="shared" si="20"/>
        <v>0.88714247928214207</v>
      </c>
      <c r="X30" s="25">
        <f t="shared" si="14"/>
        <v>0.72801966904737259</v>
      </c>
      <c r="Y30" s="23">
        <f>M30</f>
        <v>0.80891074338596947</v>
      </c>
      <c r="Z30" s="24">
        <f t="shared" si="21"/>
        <v>0.88980181772456646</v>
      </c>
      <c r="AA30" s="22">
        <f t="shared" si="15"/>
        <v>0.74647922743697037</v>
      </c>
      <c r="AB30" s="23">
        <f>N30</f>
        <v>0.82942136381885601</v>
      </c>
      <c r="AC30" s="26">
        <f t="shared" si="22"/>
        <v>0.91236350020074164</v>
      </c>
      <c r="AD30" s="16" t="s">
        <v>27</v>
      </c>
      <c r="AE30" s="16" t="s">
        <v>28</v>
      </c>
    </row>
    <row r="31" spans="1:31" ht="16.5" thickTop="1" thickBot="1" x14ac:dyDescent="0.3">
      <c r="A31" s="1">
        <f t="shared" si="24"/>
        <v>61430</v>
      </c>
      <c r="B31" s="1" t="e">
        <f t="shared" si="1"/>
        <v>#N/A</v>
      </c>
      <c r="C31" s="1">
        <f t="shared" si="4"/>
        <v>61430</v>
      </c>
      <c r="D31" s="1">
        <v>15.061299999999999</v>
      </c>
      <c r="E31" s="58" t="s">
        <v>96</v>
      </c>
      <c r="F31" s="20"/>
      <c r="G31" s="20"/>
      <c r="H31" s="49"/>
      <c r="I31" s="39"/>
      <c r="J31" s="39"/>
      <c r="K31" s="39"/>
      <c r="L31" s="39"/>
      <c r="M31" s="39"/>
      <c r="N31" s="39"/>
      <c r="O31" s="22"/>
      <c r="P31" s="23"/>
      <c r="Q31" s="24"/>
      <c r="R31" s="25"/>
      <c r="S31" s="23"/>
      <c r="T31" s="24"/>
      <c r="U31" s="25"/>
      <c r="V31" s="23"/>
      <c r="W31" s="24"/>
      <c r="X31" s="25"/>
      <c r="Y31" s="23"/>
      <c r="Z31" s="24"/>
      <c r="AA31" s="22"/>
      <c r="AB31" s="23"/>
      <c r="AC31" s="26"/>
      <c r="AD31" s="16"/>
      <c r="AE31" s="16"/>
    </row>
    <row r="32" spans="1:31" ht="16.5" thickTop="1" thickBot="1" x14ac:dyDescent="0.3">
      <c r="A32" s="1">
        <f t="shared" si="24"/>
        <v>123010</v>
      </c>
      <c r="B32" s="1" t="e">
        <f t="shared" si="1"/>
        <v>#N/A</v>
      </c>
      <c r="C32" s="1">
        <f t="shared" si="4"/>
        <v>123010</v>
      </c>
      <c r="D32" s="1">
        <v>51.380099999999999</v>
      </c>
      <c r="E32" s="57" t="s">
        <v>74</v>
      </c>
      <c r="F32" s="20">
        <v>1</v>
      </c>
      <c r="G32" s="20">
        <v>0.88239999999999996</v>
      </c>
      <c r="H32" s="64">
        <v>0.92859999999999998</v>
      </c>
      <c r="I32" s="20">
        <f>AVERAGE(F32:H32)*1.03</f>
        <v>0.96510999999999991</v>
      </c>
      <c r="J32" s="21">
        <f>AVERAGE(G32:I32)*1.03</f>
        <v>0.95313110000000001</v>
      </c>
      <c r="K32" s="21">
        <v>1</v>
      </c>
      <c r="L32" s="21">
        <v>1</v>
      </c>
      <c r="M32" s="21">
        <v>1</v>
      </c>
      <c r="N32" s="21">
        <v>1</v>
      </c>
      <c r="O32" s="22">
        <f t="shared" si="11"/>
        <v>0.85781799000000003</v>
      </c>
      <c r="P32" s="23">
        <f>J32</f>
        <v>0.95313110000000001</v>
      </c>
      <c r="Q32" s="24">
        <v>1</v>
      </c>
      <c r="R32" s="25">
        <f t="shared" si="12"/>
        <v>0.9</v>
      </c>
      <c r="S32" s="23">
        <f>K32</f>
        <v>1</v>
      </c>
      <c r="T32" s="24">
        <v>1</v>
      </c>
      <c r="U32" s="25">
        <f t="shared" si="13"/>
        <v>0.9</v>
      </c>
      <c r="V32" s="23">
        <f>L32</f>
        <v>1</v>
      </c>
      <c r="W32" s="24">
        <v>1</v>
      </c>
      <c r="X32" s="25">
        <f t="shared" si="14"/>
        <v>0.9</v>
      </c>
      <c r="Y32" s="23">
        <f>M32</f>
        <v>1</v>
      </c>
      <c r="Z32" s="24">
        <v>1</v>
      </c>
      <c r="AA32" s="22">
        <f t="shared" si="15"/>
        <v>0.9</v>
      </c>
      <c r="AB32" s="23">
        <f>N32</f>
        <v>1</v>
      </c>
      <c r="AC32" s="26">
        <v>1</v>
      </c>
      <c r="AD32" s="16" t="s">
        <v>27</v>
      </c>
      <c r="AE32" s="16" t="s">
        <v>28</v>
      </c>
    </row>
    <row r="33" spans="1:31" ht="16.5" thickTop="1" thickBot="1" x14ac:dyDescent="0.3">
      <c r="A33">
        <v>121000</v>
      </c>
      <c r="B33" s="1" t="e">
        <f t="shared" si="1"/>
        <v>#N/A</v>
      </c>
      <c r="C33" s="1" t="e">
        <f t="shared" si="4"/>
        <v>#N/A</v>
      </c>
      <c r="D33" s="1">
        <v>51.090800000000002</v>
      </c>
      <c r="E33" s="57" t="s">
        <v>76</v>
      </c>
      <c r="F33" s="20">
        <v>0.90480000000000005</v>
      </c>
      <c r="G33" s="20">
        <v>1</v>
      </c>
      <c r="H33" s="65">
        <v>1</v>
      </c>
      <c r="I33" s="20">
        <f>AVERAGE(F33:H33)*1.03</f>
        <v>0.99731466666666668</v>
      </c>
      <c r="J33" s="20">
        <v>1</v>
      </c>
      <c r="K33" s="20">
        <v>1</v>
      </c>
      <c r="L33" s="20">
        <v>1</v>
      </c>
      <c r="M33" s="20">
        <v>1</v>
      </c>
      <c r="N33" s="20">
        <v>1</v>
      </c>
      <c r="O33" s="22">
        <f t="shared" si="11"/>
        <v>0.9</v>
      </c>
      <c r="P33" s="23">
        <f>J33</f>
        <v>1</v>
      </c>
      <c r="Q33" s="24">
        <v>1</v>
      </c>
      <c r="R33" s="25">
        <f t="shared" si="12"/>
        <v>0.9</v>
      </c>
      <c r="S33" s="23">
        <f>K33</f>
        <v>1</v>
      </c>
      <c r="T33" s="24">
        <v>1</v>
      </c>
      <c r="U33" s="25">
        <f t="shared" si="13"/>
        <v>0.9</v>
      </c>
      <c r="V33" s="23">
        <f>L33</f>
        <v>1</v>
      </c>
      <c r="W33" s="24">
        <v>1</v>
      </c>
      <c r="X33" s="25">
        <f t="shared" si="14"/>
        <v>0.9</v>
      </c>
      <c r="Y33" s="23">
        <f>M33</f>
        <v>1</v>
      </c>
      <c r="Z33" s="24">
        <v>1</v>
      </c>
      <c r="AA33" s="22">
        <f t="shared" si="15"/>
        <v>0.9</v>
      </c>
      <c r="AB33" s="23">
        <f>N33</f>
        <v>1</v>
      </c>
      <c r="AC33" s="26">
        <v>1</v>
      </c>
      <c r="AD33" s="16" t="s">
        <v>27</v>
      </c>
      <c r="AE33" s="16" t="s">
        <v>28</v>
      </c>
    </row>
    <row r="34" spans="1:31" ht="16.5" thickTop="1" thickBot="1" x14ac:dyDescent="0.3">
      <c r="A34" s="1">
        <f>VLOOKUP(C:C,TOP_,1,FALSE)</f>
        <v>123020</v>
      </c>
      <c r="B34" s="1" t="e">
        <f t="shared" si="1"/>
        <v>#N/A</v>
      </c>
      <c r="C34" s="1">
        <f t="shared" si="4"/>
        <v>123020</v>
      </c>
      <c r="D34" s="1">
        <v>51.390099999999997</v>
      </c>
      <c r="E34" s="57" t="s">
        <v>75</v>
      </c>
      <c r="F34" s="20">
        <v>0.88239999999999996</v>
      </c>
      <c r="G34" s="76">
        <v>0.95</v>
      </c>
      <c r="H34" s="64">
        <v>0.88460000000000005</v>
      </c>
      <c r="I34" s="20">
        <f>AVERAGE(F34:H34)*1.03</f>
        <v>0.93283666666666654</v>
      </c>
      <c r="J34" s="21">
        <f t="shared" ref="J34:M35" si="26">AVERAGE(G34:I34)*1.03</f>
        <v>0.95015325555555563</v>
      </c>
      <c r="K34" s="21">
        <f t="shared" si="26"/>
        <v>0.95020587329629635</v>
      </c>
      <c r="L34" s="21">
        <f t="shared" si="26"/>
        <v>0.97273055646135798</v>
      </c>
      <c r="M34" s="21">
        <f t="shared" si="26"/>
        <v>0.98642745862420211</v>
      </c>
      <c r="N34" s="21">
        <f t="shared" si="18"/>
        <v>0.99888160167777074</v>
      </c>
      <c r="O34" s="22">
        <f t="shared" si="11"/>
        <v>0.85513793000000005</v>
      </c>
      <c r="P34" s="23">
        <f>J34</f>
        <v>0.95015325555555563</v>
      </c>
      <c r="Q34" s="24">
        <v>1</v>
      </c>
      <c r="R34" s="25">
        <f t="shared" si="12"/>
        <v>0.85518528596666676</v>
      </c>
      <c r="S34" s="23">
        <f>K34</f>
        <v>0.95020587329629635</v>
      </c>
      <c r="T34" s="24">
        <v>1</v>
      </c>
      <c r="U34" s="25">
        <f t="shared" si="13"/>
        <v>0.87545750081522222</v>
      </c>
      <c r="V34" s="23">
        <f>L34</f>
        <v>0.97273055646135798</v>
      </c>
      <c r="W34" s="24">
        <v>1</v>
      </c>
      <c r="X34" s="25">
        <f t="shared" si="14"/>
        <v>0.88778471276178195</v>
      </c>
      <c r="Y34" s="23">
        <f>M34</f>
        <v>0.98642745862420211</v>
      </c>
      <c r="Z34" s="24">
        <v>1</v>
      </c>
      <c r="AA34" s="22">
        <f t="shared" si="15"/>
        <v>0.89899344150999372</v>
      </c>
      <c r="AB34" s="23">
        <f>N34</f>
        <v>0.99888160167777074</v>
      </c>
      <c r="AC34" s="26">
        <v>1</v>
      </c>
      <c r="AD34" s="16" t="s">
        <v>27</v>
      </c>
      <c r="AE34" s="16" t="s">
        <v>28</v>
      </c>
    </row>
    <row r="35" spans="1:31" ht="16.5" thickTop="1" thickBot="1" x14ac:dyDescent="0.3">
      <c r="A35" s="1">
        <f>VLOOKUP(C:C,TOP_,1,FALSE)</f>
        <v>95650</v>
      </c>
      <c r="B35" s="1" t="str">
        <f t="shared" si="1"/>
        <v>Welding Technology</v>
      </c>
      <c r="C35" s="1">
        <f t="shared" si="4"/>
        <v>95650</v>
      </c>
      <c r="D35" s="1">
        <v>48.050800000000002</v>
      </c>
      <c r="E35" s="57" t="s">
        <v>97</v>
      </c>
      <c r="F35" s="20">
        <v>1</v>
      </c>
      <c r="G35" s="20">
        <v>0.5</v>
      </c>
      <c r="H35" s="49">
        <v>0.88890000000000002</v>
      </c>
      <c r="I35" s="20">
        <f>AVERAGE(F35:H35)*1.03</f>
        <v>0.82018900000000006</v>
      </c>
      <c r="J35" s="21">
        <f t="shared" si="26"/>
        <v>0.75845388999999996</v>
      </c>
      <c r="K35" s="21">
        <f t="shared" si="26"/>
        <v>0.84718972556666672</v>
      </c>
      <c r="L35" s="21">
        <f t="shared" si="26"/>
        <v>0.83286919801122228</v>
      </c>
      <c r="M35" s="21">
        <f t="shared" si="26"/>
        <v>0.83722273266174185</v>
      </c>
      <c r="N35" s="21">
        <f t="shared" si="18"/>
        <v>0.86426670197560673</v>
      </c>
      <c r="O35" s="22">
        <f t="shared" si="11"/>
        <v>0.68260850100000003</v>
      </c>
      <c r="P35" s="23">
        <f>J35</f>
        <v>0.75845388999999996</v>
      </c>
      <c r="Q35" s="24">
        <f>P35*1.1</f>
        <v>0.834299279</v>
      </c>
      <c r="R35" s="25">
        <f t="shared" si="12"/>
        <v>0.76247075301000011</v>
      </c>
      <c r="S35" s="23">
        <f>K35</f>
        <v>0.84718972556666672</v>
      </c>
      <c r="T35" s="24">
        <v>1</v>
      </c>
      <c r="U35" s="25">
        <f t="shared" si="13"/>
        <v>0.74958227821010004</v>
      </c>
      <c r="V35" s="23">
        <f>L35</f>
        <v>0.83286919801122228</v>
      </c>
      <c r="W35" s="24">
        <v>1</v>
      </c>
      <c r="X35" s="25">
        <f t="shared" si="14"/>
        <v>0.75350045939556765</v>
      </c>
      <c r="Y35" s="23">
        <f>M35</f>
        <v>0.83722273266174185</v>
      </c>
      <c r="Z35" s="24">
        <v>1</v>
      </c>
      <c r="AA35" s="22">
        <f t="shared" si="15"/>
        <v>0.77784003177804606</v>
      </c>
      <c r="AB35" s="23">
        <f>N35</f>
        <v>0.86426670197560673</v>
      </c>
      <c r="AC35" s="26">
        <v>1</v>
      </c>
      <c r="AD35" s="16" t="s">
        <v>27</v>
      </c>
      <c r="AE35" s="16" t="s">
        <v>28</v>
      </c>
    </row>
    <row r="36" spans="1:31" ht="15.75" thickTop="1" x14ac:dyDescent="0.25"/>
  </sheetData>
  <mergeCells count="8">
    <mergeCell ref="I1:N1"/>
    <mergeCell ref="F1:H1"/>
    <mergeCell ref="AA1:AC1"/>
    <mergeCell ref="AD1:AE1"/>
    <mergeCell ref="O1:Q1"/>
    <mergeCell ref="R1:T1"/>
    <mergeCell ref="U1:W1"/>
    <mergeCell ref="X1:Z1"/>
  </mergeCells>
  <conditionalFormatting sqref="AD11">
    <cfRule type="iconSet" priority="11">
      <iconSet iconSet="5Arrows">
        <cfvo type="percent" val="0"/>
        <cfvo type="percent" val="20"/>
        <cfvo type="percent" val="40"/>
        <cfvo type="percent" val="60"/>
        <cfvo type="percent" val="80"/>
      </iconSet>
    </cfRule>
  </conditionalFormatting>
  <conditionalFormatting sqref="AD4">
    <cfRule type="iconSet" priority="13">
      <iconSet iconSet="5Arrows">
        <cfvo type="percent" val="0"/>
        <cfvo type="percent" val="20"/>
        <cfvo type="percent" val="40"/>
        <cfvo type="percent" val="60"/>
        <cfvo type="percent" val="80"/>
      </iconSet>
    </cfRule>
  </conditionalFormatting>
  <conditionalFormatting sqref="AD6">
    <cfRule type="iconSet" priority="12">
      <iconSet iconSet="5Arrows">
        <cfvo type="percent" val="0"/>
        <cfvo type="percent" val="20"/>
        <cfvo type="percent" val="40"/>
        <cfvo type="percent" val="60"/>
        <cfvo type="percent" val="80"/>
      </iconSet>
    </cfRule>
  </conditionalFormatting>
  <conditionalFormatting sqref="AD7">
    <cfRule type="iconSet" priority="14">
      <iconSet iconSet="5Arrows">
        <cfvo type="percent" val="0"/>
        <cfvo type="percent" val="20"/>
        <cfvo type="percent" val="40"/>
        <cfvo type="percent" val="60"/>
        <cfvo type="percent" val="80"/>
      </iconSet>
    </cfRule>
  </conditionalFormatting>
  <conditionalFormatting sqref="AD8">
    <cfRule type="iconSet" priority="10">
      <iconSet iconSet="5Arrows">
        <cfvo type="percent" val="0"/>
        <cfvo type="percent" val="20"/>
        <cfvo type="percent" val="40"/>
        <cfvo type="percent" val="60"/>
        <cfvo type="percent" val="80"/>
      </iconSet>
    </cfRule>
  </conditionalFormatting>
  <conditionalFormatting sqref="AD9">
    <cfRule type="iconSet" priority="9">
      <iconSet iconSet="5Arrows">
        <cfvo type="percent" val="0"/>
        <cfvo type="percent" val="20"/>
        <cfvo type="percent" val="40"/>
        <cfvo type="percent" val="60"/>
        <cfvo type="percent" val="80"/>
      </iconSet>
    </cfRule>
  </conditionalFormatting>
  <conditionalFormatting sqref="AD10">
    <cfRule type="iconSet" priority="8">
      <iconSet iconSet="5Arrows">
        <cfvo type="percent" val="0"/>
        <cfvo type="percent" val="20"/>
        <cfvo type="percent" val="40"/>
        <cfvo type="percent" val="60"/>
        <cfvo type="percent" val="80"/>
      </iconSet>
    </cfRule>
  </conditionalFormatting>
  <conditionalFormatting sqref="AD3">
    <cfRule type="iconSet" priority="7">
      <iconSet iconSet="5Arrows">
        <cfvo type="percent" val="0"/>
        <cfvo type="percent" val="20"/>
        <cfvo type="percent" val="40"/>
        <cfvo type="percent" val="60"/>
        <cfvo type="percent" val="80"/>
      </iconSet>
    </cfRule>
  </conditionalFormatting>
  <conditionalFormatting sqref="AD5">
    <cfRule type="iconSet" priority="6">
      <iconSet iconSet="5Arrows">
        <cfvo type="percent" val="0"/>
        <cfvo type="percent" val="20"/>
        <cfvo type="percent" val="40"/>
        <cfvo type="percent" val="60"/>
        <cfvo type="percent" val="80"/>
      </iconSet>
    </cfRule>
  </conditionalFormatting>
  <conditionalFormatting sqref="F8:AC11">
    <cfRule type="cellIs" dxfId="4" priority="5" operator="greaterThan">
      <formula>1</formula>
    </cfRule>
  </conditionalFormatting>
  <conditionalFormatting sqref="A14">
    <cfRule type="duplicateValues" dxfId="3" priority="1" stopIfTrue="1"/>
  </conditionalFormatting>
  <conditionalFormatting sqref="A14">
    <cfRule type="duplicateValues" dxfId="2" priority="2" stopIfTrue="1"/>
  </conditionalFormatting>
  <conditionalFormatting sqref="A14">
    <cfRule type="duplicateValues" dxfId="1" priority="3" stopIfTrue="1"/>
  </conditionalFormatting>
  <pageMargins left="0.7" right="0.7" top="0.75" bottom="0.75" header="0.3" footer="0.3"/>
  <pageSetup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022E-CC2B-477B-AE5C-747714901B50}">
  <dimension ref="A1:H41"/>
  <sheetViews>
    <sheetView workbookViewId="0">
      <selection activeCell="E30" sqref="A1:XFD1048576"/>
    </sheetView>
  </sheetViews>
  <sheetFormatPr defaultRowHeight="15" x14ac:dyDescent="0.25"/>
  <cols>
    <col min="1" max="2" width="9.140625" style="88"/>
    <col min="3" max="3" width="60.42578125" style="88" bestFit="1" customWidth="1"/>
    <col min="4" max="4" width="19.42578125" style="88" customWidth="1"/>
    <col min="5" max="5" width="16.42578125" style="88" customWidth="1"/>
    <col min="6" max="6" width="19" style="88" customWidth="1"/>
    <col min="7" max="7" width="9.140625" style="88"/>
    <col min="9" max="16384" width="9.140625" style="88"/>
  </cols>
  <sheetData>
    <row r="1" spans="1:7" s="92" customFormat="1" ht="57.75" thickTop="1" thickBot="1" x14ac:dyDescent="0.3">
      <c r="A1" s="96" t="s">
        <v>98</v>
      </c>
      <c r="B1" s="96" t="s">
        <v>98</v>
      </c>
      <c r="C1" s="96" t="s">
        <v>473</v>
      </c>
      <c r="D1" s="95" t="s">
        <v>472</v>
      </c>
      <c r="E1" s="94" t="s">
        <v>471</v>
      </c>
      <c r="F1" s="94" t="s">
        <v>470</v>
      </c>
      <c r="G1" s="93"/>
    </row>
    <row r="2" spans="1:7" s="88" customFormat="1" ht="16.5" thickTop="1" thickBot="1" x14ac:dyDescent="0.3">
      <c r="A2" s="91" t="s">
        <v>469</v>
      </c>
      <c r="B2" s="91">
        <f t="shared" ref="B2:B37" si="0">VALUE(A2)</f>
        <v>10100</v>
      </c>
      <c r="C2" s="90" t="s">
        <v>103</v>
      </c>
      <c r="D2" s="89">
        <f t="shared" ref="D2:D37" si="1">VLOOKUP(A:A,F_2324,4,FALSE)</f>
        <v>100</v>
      </c>
      <c r="E2" s="89">
        <f t="shared" ref="E2:E37" si="2">VLOOKUP(A:A,F_2425,4,FALSE)</f>
        <v>85.714285714285694</v>
      </c>
      <c r="F2" s="89">
        <f t="shared" ref="F2:F37" si="3">VLOOKUP(A:A,F_2526,4,FALSE)</f>
        <v>100</v>
      </c>
    </row>
    <row r="3" spans="1:7" s="88" customFormat="1" ht="16.5" thickTop="1" thickBot="1" x14ac:dyDescent="0.3">
      <c r="A3" s="91" t="s">
        <v>468</v>
      </c>
      <c r="B3" s="91">
        <f t="shared" si="0"/>
        <v>10300</v>
      </c>
      <c r="C3" s="90" t="s">
        <v>122</v>
      </c>
      <c r="D3" s="89">
        <f t="shared" si="1"/>
        <v>100</v>
      </c>
      <c r="E3" s="89">
        <f t="shared" si="2"/>
        <v>87.5</v>
      </c>
      <c r="F3" s="89">
        <f t="shared" si="3"/>
        <v>100</v>
      </c>
    </row>
    <row r="4" spans="1:7" s="88" customFormat="1" ht="16.5" thickTop="1" thickBot="1" x14ac:dyDescent="0.3">
      <c r="A4" s="91" t="s">
        <v>467</v>
      </c>
      <c r="B4" s="91">
        <f t="shared" si="0"/>
        <v>10310</v>
      </c>
      <c r="C4" s="90" t="s">
        <v>123</v>
      </c>
      <c r="D4" s="89">
        <f t="shared" si="1"/>
        <v>100</v>
      </c>
      <c r="E4" s="89">
        <f t="shared" si="2"/>
        <v>50</v>
      </c>
      <c r="F4" s="89">
        <f t="shared" si="3"/>
        <v>100</v>
      </c>
    </row>
    <row r="5" spans="1:7" s="88" customFormat="1" ht="16.5" thickTop="1" thickBot="1" x14ac:dyDescent="0.3">
      <c r="A5" s="91" t="s">
        <v>466</v>
      </c>
      <c r="B5" s="91">
        <f t="shared" si="0"/>
        <v>11200</v>
      </c>
      <c r="C5" s="90" t="s">
        <v>102</v>
      </c>
      <c r="D5" s="89">
        <f t="shared" si="1"/>
        <v>100</v>
      </c>
      <c r="E5" s="89">
        <f t="shared" si="2"/>
        <v>100</v>
      </c>
      <c r="F5" s="89">
        <f t="shared" si="3"/>
        <v>100</v>
      </c>
    </row>
    <row r="6" spans="1:7" s="88" customFormat="1" ht="16.5" thickTop="1" thickBot="1" x14ac:dyDescent="0.3">
      <c r="A6" s="91" t="s">
        <v>465</v>
      </c>
      <c r="B6" s="91">
        <f t="shared" si="0"/>
        <v>11300</v>
      </c>
      <c r="C6" s="90" t="s">
        <v>105</v>
      </c>
      <c r="D6" s="89">
        <f t="shared" si="1"/>
        <v>100</v>
      </c>
      <c r="E6" s="89">
        <f t="shared" si="2"/>
        <v>100</v>
      </c>
      <c r="F6" s="89">
        <f t="shared" si="3"/>
        <v>100</v>
      </c>
    </row>
    <row r="7" spans="1:7" s="88" customFormat="1" ht="16.5" thickTop="1" thickBot="1" x14ac:dyDescent="0.3">
      <c r="A7" s="91" t="s">
        <v>464</v>
      </c>
      <c r="B7" s="91">
        <f t="shared" si="0"/>
        <v>11600</v>
      </c>
      <c r="C7" s="90" t="s">
        <v>463</v>
      </c>
      <c r="D7" s="89" t="str">
        <f t="shared" si="1"/>
        <v>0.00</v>
      </c>
      <c r="E7" s="89" t="str">
        <f t="shared" si="2"/>
        <v/>
      </c>
      <c r="F7" s="89" t="str">
        <f t="shared" si="3"/>
        <v/>
      </c>
    </row>
    <row r="8" spans="1:7" s="88" customFormat="1" ht="16.5" thickTop="1" thickBot="1" x14ac:dyDescent="0.3">
      <c r="A8" s="91" t="s">
        <v>462</v>
      </c>
      <c r="B8" s="91">
        <f t="shared" si="0"/>
        <v>50200</v>
      </c>
      <c r="C8" s="90" t="s">
        <v>110</v>
      </c>
      <c r="D8" s="89">
        <f t="shared" si="1"/>
        <v>100</v>
      </c>
      <c r="E8" s="89">
        <f t="shared" si="2"/>
        <v>66.6666666666667</v>
      </c>
      <c r="F8" s="89">
        <f t="shared" si="3"/>
        <v>87.5</v>
      </c>
    </row>
    <row r="9" spans="1:7" s="88" customFormat="1" ht="16.5" thickTop="1" thickBot="1" x14ac:dyDescent="0.3">
      <c r="A9" s="91" t="s">
        <v>461</v>
      </c>
      <c r="B9" s="91">
        <f t="shared" si="0"/>
        <v>50500</v>
      </c>
      <c r="C9" s="90" t="s">
        <v>108</v>
      </c>
      <c r="D9" s="89">
        <f t="shared" si="1"/>
        <v>90.909090909090907</v>
      </c>
      <c r="E9" s="89">
        <f t="shared" si="2"/>
        <v>75</v>
      </c>
      <c r="F9" s="89">
        <f t="shared" si="3"/>
        <v>70.370370370370395</v>
      </c>
    </row>
    <row r="10" spans="1:7" s="88" customFormat="1" ht="16.5" thickTop="1" thickBot="1" x14ac:dyDescent="0.3">
      <c r="A10" s="91" t="s">
        <v>460</v>
      </c>
      <c r="B10" s="91">
        <f t="shared" si="0"/>
        <v>51400</v>
      </c>
      <c r="C10" s="90" t="s">
        <v>111</v>
      </c>
      <c r="D10" s="89">
        <f t="shared" si="1"/>
        <v>71.428571428571402</v>
      </c>
      <c r="E10" s="89">
        <f t="shared" si="2"/>
        <v>66.6666666666667</v>
      </c>
      <c r="F10" s="89">
        <f t="shared" si="3"/>
        <v>100</v>
      </c>
    </row>
    <row r="11" spans="1:7" s="88" customFormat="1" ht="16.5" thickTop="1" thickBot="1" x14ac:dyDescent="0.3">
      <c r="A11" s="91" t="s">
        <v>459</v>
      </c>
      <c r="B11" s="91">
        <f t="shared" si="0"/>
        <v>61410</v>
      </c>
      <c r="C11" s="90" t="s">
        <v>114</v>
      </c>
      <c r="D11" s="89">
        <f t="shared" si="1"/>
        <v>100</v>
      </c>
      <c r="E11" s="89">
        <f t="shared" si="2"/>
        <v>100</v>
      </c>
      <c r="F11" s="89">
        <f t="shared" si="3"/>
        <v>80</v>
      </c>
    </row>
    <row r="12" spans="1:7" s="88" customFormat="1" ht="16.5" thickTop="1" thickBot="1" x14ac:dyDescent="0.3">
      <c r="A12" s="91" t="s">
        <v>458</v>
      </c>
      <c r="B12" s="91">
        <f t="shared" si="0"/>
        <v>61430</v>
      </c>
      <c r="C12" s="90" t="s">
        <v>457</v>
      </c>
      <c r="D12" s="89" t="str">
        <f t="shared" si="1"/>
        <v/>
      </c>
      <c r="E12" s="89" t="e">
        <f t="shared" si="2"/>
        <v>#N/A</v>
      </c>
      <c r="F12" s="89" t="e">
        <f t="shared" si="3"/>
        <v>#N/A</v>
      </c>
    </row>
    <row r="13" spans="1:7" s="88" customFormat="1" ht="16.5" thickTop="1" thickBot="1" x14ac:dyDescent="0.3">
      <c r="A13" s="91" t="s">
        <v>456</v>
      </c>
      <c r="B13" s="91">
        <f t="shared" si="0"/>
        <v>70100</v>
      </c>
      <c r="C13" s="90" t="s">
        <v>112</v>
      </c>
      <c r="D13" s="89">
        <f t="shared" si="1"/>
        <v>68.75</v>
      </c>
      <c r="E13" s="89">
        <f t="shared" si="2"/>
        <v>70</v>
      </c>
      <c r="F13" s="89">
        <f t="shared" si="3"/>
        <v>81.818181818181799</v>
      </c>
    </row>
    <row r="14" spans="1:7" s="88" customFormat="1" ht="16.5" thickTop="1" thickBot="1" x14ac:dyDescent="0.3">
      <c r="A14" s="91" t="s">
        <v>455</v>
      </c>
      <c r="B14" s="91">
        <f t="shared" si="0"/>
        <v>70710</v>
      </c>
      <c r="C14" s="90" t="s">
        <v>454</v>
      </c>
      <c r="D14" s="89">
        <f t="shared" si="1"/>
        <v>100</v>
      </c>
      <c r="E14" s="89">
        <f t="shared" si="2"/>
        <v>33.3333333333333</v>
      </c>
      <c r="F14" s="89">
        <f t="shared" si="3"/>
        <v>57.142857142857103</v>
      </c>
    </row>
    <row r="15" spans="1:7" s="88" customFormat="1" ht="16.5" thickTop="1" thickBot="1" x14ac:dyDescent="0.3">
      <c r="A15" s="91" t="s">
        <v>453</v>
      </c>
      <c r="B15" s="91">
        <f t="shared" si="0"/>
        <v>70810</v>
      </c>
      <c r="C15" s="90" t="s">
        <v>452</v>
      </c>
      <c r="D15" s="89" t="str">
        <f t="shared" si="1"/>
        <v/>
      </c>
      <c r="E15" s="89">
        <f t="shared" si="2"/>
        <v>100</v>
      </c>
      <c r="F15" s="89">
        <f t="shared" si="3"/>
        <v>100</v>
      </c>
    </row>
    <row r="16" spans="1:7" s="88" customFormat="1" ht="16.5" thickTop="1" thickBot="1" x14ac:dyDescent="0.3">
      <c r="A16" s="91" t="s">
        <v>451</v>
      </c>
      <c r="B16" s="91">
        <f t="shared" si="0"/>
        <v>92400</v>
      </c>
      <c r="C16" s="90" t="s">
        <v>124</v>
      </c>
      <c r="D16" s="89">
        <f t="shared" si="1"/>
        <v>50</v>
      </c>
      <c r="E16" s="89" t="str">
        <f t="shared" si="2"/>
        <v/>
      </c>
      <c r="F16" s="89" t="str">
        <f t="shared" si="3"/>
        <v/>
      </c>
    </row>
    <row r="17" spans="1:6" s="88" customFormat="1" ht="16.5" thickTop="1" thickBot="1" x14ac:dyDescent="0.3">
      <c r="A17" s="91" t="s">
        <v>450</v>
      </c>
      <c r="B17" s="91">
        <f t="shared" si="0"/>
        <v>94800</v>
      </c>
      <c r="C17" s="90" t="s">
        <v>100</v>
      </c>
      <c r="D17" s="89">
        <f t="shared" si="1"/>
        <v>94.117647058823493</v>
      </c>
      <c r="E17" s="89">
        <f t="shared" si="2"/>
        <v>81.25</v>
      </c>
      <c r="F17" s="89">
        <f t="shared" si="3"/>
        <v>71.428571428571402</v>
      </c>
    </row>
    <row r="18" spans="1:6" s="88" customFormat="1" ht="16.5" thickTop="1" thickBot="1" x14ac:dyDescent="0.3">
      <c r="A18" s="91" t="s">
        <v>449</v>
      </c>
      <c r="B18" s="91">
        <f t="shared" si="0"/>
        <v>95220</v>
      </c>
      <c r="C18" s="90" t="s">
        <v>448</v>
      </c>
      <c r="D18" s="89">
        <f t="shared" si="1"/>
        <v>100</v>
      </c>
      <c r="E18" s="89">
        <f t="shared" si="2"/>
        <v>100</v>
      </c>
      <c r="F18" s="89">
        <f t="shared" si="3"/>
        <v>100</v>
      </c>
    </row>
    <row r="19" spans="1:6" s="88" customFormat="1" ht="16.5" thickTop="1" thickBot="1" x14ac:dyDescent="0.3">
      <c r="A19" s="91" t="s">
        <v>447</v>
      </c>
      <c r="B19" s="91">
        <f t="shared" si="0"/>
        <v>95300</v>
      </c>
      <c r="C19" s="90" t="s">
        <v>125</v>
      </c>
      <c r="D19" s="89" t="str">
        <f t="shared" si="1"/>
        <v/>
      </c>
      <c r="E19" s="89" t="str">
        <f t="shared" si="2"/>
        <v/>
      </c>
      <c r="F19" s="89" t="str">
        <f t="shared" si="3"/>
        <v>0.00</v>
      </c>
    </row>
    <row r="20" spans="1:6" s="88" customFormat="1" ht="16.5" thickTop="1" thickBot="1" x14ac:dyDescent="0.3">
      <c r="A20" s="91" t="s">
        <v>446</v>
      </c>
      <c r="B20" s="91">
        <f t="shared" si="0"/>
        <v>95310</v>
      </c>
      <c r="C20" s="90" t="s">
        <v>445</v>
      </c>
      <c r="D20" s="89">
        <f t="shared" si="1"/>
        <v>100</v>
      </c>
      <c r="E20" s="89" t="str">
        <f t="shared" si="2"/>
        <v/>
      </c>
      <c r="F20" s="89" t="str">
        <f t="shared" si="3"/>
        <v/>
      </c>
    </row>
    <row r="21" spans="1:6" s="88" customFormat="1" ht="16.5" thickTop="1" thickBot="1" x14ac:dyDescent="0.3">
      <c r="A21" s="91" t="s">
        <v>444</v>
      </c>
      <c r="B21" s="91">
        <f t="shared" si="0"/>
        <v>95340</v>
      </c>
      <c r="C21" s="90" t="s">
        <v>443</v>
      </c>
      <c r="D21" s="89" t="str">
        <f t="shared" si="1"/>
        <v/>
      </c>
      <c r="E21" s="89" t="e">
        <f t="shared" si="2"/>
        <v>#N/A</v>
      </c>
      <c r="F21" s="89" t="e">
        <f t="shared" si="3"/>
        <v>#N/A</v>
      </c>
    </row>
    <row r="22" spans="1:6" s="88" customFormat="1" ht="16.5" thickTop="1" thickBot="1" x14ac:dyDescent="0.3">
      <c r="A22" s="91" t="s">
        <v>442</v>
      </c>
      <c r="B22" s="91">
        <f t="shared" si="0"/>
        <v>95600</v>
      </c>
      <c r="C22" s="90" t="s">
        <v>441</v>
      </c>
      <c r="D22" s="89">
        <f t="shared" si="1"/>
        <v>50</v>
      </c>
      <c r="E22" s="89" t="str">
        <f t="shared" si="2"/>
        <v/>
      </c>
      <c r="F22" s="89">
        <f t="shared" si="3"/>
        <v>100</v>
      </c>
    </row>
    <row r="23" spans="1:6" s="88" customFormat="1" ht="16.5" thickTop="1" thickBot="1" x14ac:dyDescent="0.3">
      <c r="A23" s="91" t="s">
        <v>440</v>
      </c>
      <c r="B23" s="91">
        <f t="shared" si="0"/>
        <v>95650</v>
      </c>
      <c r="C23" s="90" t="s">
        <v>119</v>
      </c>
      <c r="D23" s="89">
        <f t="shared" si="1"/>
        <v>100</v>
      </c>
      <c r="E23" s="89">
        <f t="shared" si="2"/>
        <v>50</v>
      </c>
      <c r="F23" s="89">
        <f t="shared" si="3"/>
        <v>88.8888888888889</v>
      </c>
    </row>
    <row r="24" spans="1:6" s="88" customFormat="1" ht="16.5" thickTop="1" thickBot="1" x14ac:dyDescent="0.3">
      <c r="A24" s="91" t="s">
        <v>439</v>
      </c>
      <c r="B24" s="91">
        <f t="shared" si="0"/>
        <v>95700</v>
      </c>
      <c r="C24" s="90" t="s">
        <v>113</v>
      </c>
      <c r="D24" s="89">
        <f t="shared" si="1"/>
        <v>100</v>
      </c>
      <c r="E24" s="89">
        <f t="shared" si="2"/>
        <v>75</v>
      </c>
      <c r="F24" s="89">
        <f t="shared" si="3"/>
        <v>88.8888888888889</v>
      </c>
    </row>
    <row r="25" spans="1:6" s="88" customFormat="1" ht="16.5" thickTop="1" thickBot="1" x14ac:dyDescent="0.3">
      <c r="A25" s="91" t="s">
        <v>438</v>
      </c>
      <c r="B25" s="91">
        <f t="shared" si="0"/>
        <v>120100</v>
      </c>
      <c r="C25" s="90" t="s">
        <v>437</v>
      </c>
      <c r="D25" s="89">
        <f t="shared" si="1"/>
        <v>83.3333333333333</v>
      </c>
      <c r="E25" s="89">
        <f t="shared" si="2"/>
        <v>80</v>
      </c>
      <c r="F25" s="89">
        <f t="shared" si="3"/>
        <v>93.75</v>
      </c>
    </row>
    <row r="26" spans="1:6" s="88" customFormat="1" ht="16.5" thickTop="1" thickBot="1" x14ac:dyDescent="0.3">
      <c r="A26" s="91" t="s">
        <v>436</v>
      </c>
      <c r="B26" s="91">
        <f t="shared" si="0"/>
        <v>121000</v>
      </c>
      <c r="C26" s="90" t="s">
        <v>435</v>
      </c>
      <c r="D26" s="89">
        <f t="shared" si="1"/>
        <v>90.476190476190496</v>
      </c>
      <c r="E26" s="89">
        <f t="shared" si="2"/>
        <v>100</v>
      </c>
      <c r="F26" s="89">
        <f t="shared" si="3"/>
        <v>100</v>
      </c>
    </row>
    <row r="27" spans="1:6" s="88" customFormat="1" ht="16.5" thickTop="1" thickBot="1" x14ac:dyDescent="0.3">
      <c r="A27" s="91" t="s">
        <v>434</v>
      </c>
      <c r="B27" s="91">
        <f t="shared" si="0"/>
        <v>123010</v>
      </c>
      <c r="C27" s="90" t="s">
        <v>116</v>
      </c>
      <c r="D27" s="89">
        <f t="shared" si="1"/>
        <v>100</v>
      </c>
      <c r="E27" s="101">
        <f t="shared" si="2"/>
        <v>85.714285714285694</v>
      </c>
      <c r="F27" s="89">
        <f t="shared" si="3"/>
        <v>92.857142857142904</v>
      </c>
    </row>
    <row r="28" spans="1:6" s="88" customFormat="1" ht="16.5" thickTop="1" thickBot="1" x14ac:dyDescent="0.3">
      <c r="A28" s="91" t="s">
        <v>433</v>
      </c>
      <c r="B28" s="91">
        <f t="shared" si="0"/>
        <v>123020</v>
      </c>
      <c r="C28" s="90" t="s">
        <v>118</v>
      </c>
      <c r="D28" s="89">
        <f t="shared" si="1"/>
        <v>88.235294117647101</v>
      </c>
      <c r="E28" s="89">
        <f t="shared" si="2"/>
        <v>95</v>
      </c>
      <c r="F28" s="89">
        <f t="shared" si="3"/>
        <v>88.461538461538495</v>
      </c>
    </row>
    <row r="29" spans="1:6" s="88" customFormat="1" ht="16.5" thickTop="1" thickBot="1" x14ac:dyDescent="0.3">
      <c r="A29" s="91" t="s">
        <v>432</v>
      </c>
      <c r="B29" s="91">
        <f t="shared" si="0"/>
        <v>125000</v>
      </c>
      <c r="C29" s="90" t="s">
        <v>431</v>
      </c>
      <c r="D29" s="89">
        <f t="shared" si="1"/>
        <v>100</v>
      </c>
      <c r="E29" s="89" t="str">
        <f t="shared" si="2"/>
        <v/>
      </c>
      <c r="F29" s="89">
        <f t="shared" si="3"/>
        <v>60</v>
      </c>
    </row>
    <row r="30" spans="1:6" s="88" customFormat="1" ht="16.5" thickTop="1" thickBot="1" x14ac:dyDescent="0.3">
      <c r="A30" s="91" t="s">
        <v>430</v>
      </c>
      <c r="B30" s="91">
        <f t="shared" si="0"/>
        <v>130500</v>
      </c>
      <c r="C30" s="90" t="s">
        <v>115</v>
      </c>
      <c r="D30" s="89">
        <f t="shared" si="1"/>
        <v>94.594594594594597</v>
      </c>
      <c r="E30" s="89">
        <f t="shared" si="2"/>
        <v>60</v>
      </c>
      <c r="F30" s="89">
        <f t="shared" si="3"/>
        <v>78.260869565217405</v>
      </c>
    </row>
    <row r="31" spans="1:6" s="88" customFormat="1" ht="16.5" thickTop="1" thickBot="1" x14ac:dyDescent="0.3">
      <c r="A31" s="91" t="s">
        <v>429</v>
      </c>
      <c r="B31" s="91">
        <f t="shared" si="0"/>
        <v>210440</v>
      </c>
      <c r="C31" s="90" t="s">
        <v>106</v>
      </c>
      <c r="D31" s="89">
        <f t="shared" si="1"/>
        <v>92.307692307692307</v>
      </c>
      <c r="E31" s="89">
        <f t="shared" si="2"/>
        <v>83.3333333333333</v>
      </c>
      <c r="F31" s="89">
        <f t="shared" si="3"/>
        <v>90</v>
      </c>
    </row>
    <row r="32" spans="1:6" s="88" customFormat="1" ht="16.5" thickTop="1" thickBot="1" x14ac:dyDescent="0.3">
      <c r="A32" s="91" t="s">
        <v>428</v>
      </c>
      <c r="B32" s="91">
        <f t="shared" si="0"/>
        <v>210500</v>
      </c>
      <c r="C32" s="90" t="s">
        <v>99</v>
      </c>
      <c r="D32" s="89">
        <f t="shared" si="1"/>
        <v>79.0322580645161</v>
      </c>
      <c r="E32" s="89">
        <f t="shared" si="2"/>
        <v>88.524590163934405</v>
      </c>
      <c r="F32" s="89">
        <f t="shared" si="3"/>
        <v>94.736842105263193</v>
      </c>
    </row>
    <row r="33" spans="1:6" s="88" customFormat="1" ht="16.5" thickTop="1" thickBot="1" x14ac:dyDescent="0.3">
      <c r="A33" s="91" t="s">
        <v>427</v>
      </c>
      <c r="B33" s="91">
        <f t="shared" si="0"/>
        <v>210510</v>
      </c>
      <c r="C33" s="90" t="s">
        <v>126</v>
      </c>
      <c r="D33" s="89">
        <f t="shared" si="1"/>
        <v>100</v>
      </c>
      <c r="E33" s="89" t="str">
        <f t="shared" si="2"/>
        <v/>
      </c>
      <c r="F33" s="89" t="str">
        <f t="shared" si="3"/>
        <v/>
      </c>
    </row>
    <row r="34" spans="1:6" s="88" customFormat="1" ht="16.5" thickTop="1" thickBot="1" x14ac:dyDescent="0.3">
      <c r="A34" s="91" t="s">
        <v>426</v>
      </c>
      <c r="B34" s="91">
        <f t="shared" si="0"/>
        <v>210550</v>
      </c>
      <c r="C34" s="90" t="s">
        <v>425</v>
      </c>
      <c r="D34" s="89" t="str">
        <f t="shared" si="1"/>
        <v/>
      </c>
      <c r="E34" s="89" t="str">
        <f t="shared" si="2"/>
        <v/>
      </c>
      <c r="F34" s="89" t="e">
        <f t="shared" si="3"/>
        <v>#N/A</v>
      </c>
    </row>
    <row r="35" spans="1:6" s="88" customFormat="1" ht="16.5" thickTop="1" thickBot="1" x14ac:dyDescent="0.3">
      <c r="A35" s="91" t="s">
        <v>424</v>
      </c>
      <c r="B35" s="91">
        <f t="shared" si="0"/>
        <v>60420</v>
      </c>
      <c r="C35" s="90" t="s">
        <v>423</v>
      </c>
      <c r="D35" s="89" t="e">
        <f t="shared" si="1"/>
        <v>#N/A</v>
      </c>
      <c r="E35" s="89">
        <f t="shared" si="2"/>
        <v>66.6666666666667</v>
      </c>
      <c r="F35" s="89">
        <f t="shared" si="3"/>
        <v>100</v>
      </c>
    </row>
    <row r="36" spans="1:6" s="88" customFormat="1" ht="16.5" thickTop="1" thickBot="1" x14ac:dyDescent="0.3">
      <c r="A36" s="91" t="s">
        <v>422</v>
      </c>
      <c r="B36" s="91">
        <f t="shared" si="0"/>
        <v>95640</v>
      </c>
      <c r="C36" s="90" t="s">
        <v>421</v>
      </c>
      <c r="D36" s="89" t="e">
        <f t="shared" si="1"/>
        <v>#N/A</v>
      </c>
      <c r="E36" s="89" t="str">
        <f t="shared" si="2"/>
        <v/>
      </c>
      <c r="F36" s="89" t="e">
        <f t="shared" si="3"/>
        <v>#N/A</v>
      </c>
    </row>
    <row r="37" spans="1:6" s="88" customFormat="1" ht="16.5" thickTop="1" thickBot="1" x14ac:dyDescent="0.3">
      <c r="A37" s="91" t="s">
        <v>420</v>
      </c>
      <c r="B37" s="91">
        <f t="shared" si="0"/>
        <v>130540</v>
      </c>
      <c r="C37" s="90" t="s">
        <v>419</v>
      </c>
      <c r="D37" s="89" t="e">
        <f t="shared" si="1"/>
        <v>#N/A</v>
      </c>
      <c r="E37" s="89">
        <f t="shared" si="2"/>
        <v>100</v>
      </c>
      <c r="F37" s="89" t="e">
        <f t="shared" si="3"/>
        <v>#N/A</v>
      </c>
    </row>
    <row r="38" spans="1:6" s="88" customFormat="1" ht="15.75" thickTop="1" x14ac:dyDescent="0.25"/>
    <row r="40" spans="1:6" s="88" customFormat="1" x14ac:dyDescent="0.25">
      <c r="A40" s="88" t="s">
        <v>475</v>
      </c>
    </row>
    <row r="41" spans="1:6" s="88" customFormat="1" x14ac:dyDescent="0.25">
      <c r="A41" s="88" t="s">
        <v>476</v>
      </c>
    </row>
  </sheetData>
  <autoFilter ref="A1:F37" xr:uid="{28E83D80-8098-46A7-9757-8EA6B6038FE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036E-3321-44DC-98AB-1C1DA0B494F3}">
  <dimension ref="A1:E49"/>
  <sheetViews>
    <sheetView workbookViewId="0">
      <selection activeCell="D1" sqref="D1:E1048576"/>
    </sheetView>
  </sheetViews>
  <sheetFormatPr defaultRowHeight="15" x14ac:dyDescent="0.25"/>
  <cols>
    <col min="1" max="1" width="21.28515625" customWidth="1"/>
    <col min="2" max="2" width="61.28515625" customWidth="1"/>
    <col min="3" max="3" width="32.85546875" customWidth="1"/>
    <col min="4" max="5" width="18.7109375" customWidth="1"/>
  </cols>
  <sheetData>
    <row r="1" spans="1:5" s="71" customFormat="1" ht="21.75" customHeight="1" x14ac:dyDescent="0.25">
      <c r="A1" s="71" t="s">
        <v>247</v>
      </c>
      <c r="B1" s="71" t="s">
        <v>246</v>
      </c>
      <c r="C1" s="71" t="s">
        <v>245</v>
      </c>
      <c r="D1" s="71" t="s">
        <v>244</v>
      </c>
      <c r="E1" s="71" t="s">
        <v>243</v>
      </c>
    </row>
    <row r="2" spans="1:5" x14ac:dyDescent="0.25">
      <c r="A2" t="s">
        <v>242</v>
      </c>
      <c r="B2" t="s">
        <v>205</v>
      </c>
      <c r="C2" t="s">
        <v>204</v>
      </c>
      <c r="D2">
        <v>210440</v>
      </c>
      <c r="E2">
        <v>51.150100000000002</v>
      </c>
    </row>
    <row r="3" spans="1:5" x14ac:dyDescent="0.25">
      <c r="A3" t="s">
        <v>241</v>
      </c>
      <c r="B3" t="s">
        <v>94</v>
      </c>
      <c r="C3" t="s">
        <v>240</v>
      </c>
      <c r="D3">
        <v>61410</v>
      </c>
      <c r="E3">
        <v>50.010199999999998</v>
      </c>
    </row>
    <row r="4" spans="1:5" x14ac:dyDescent="0.25">
      <c r="A4" t="s">
        <v>239</v>
      </c>
      <c r="B4" t="s">
        <v>78</v>
      </c>
      <c r="C4" t="s">
        <v>238</v>
      </c>
      <c r="D4">
        <v>94800</v>
      </c>
      <c r="E4">
        <v>47.060400000000001</v>
      </c>
    </row>
    <row r="5" spans="1:5" x14ac:dyDescent="0.25">
      <c r="A5" t="s">
        <v>237</v>
      </c>
      <c r="B5" t="s">
        <v>77</v>
      </c>
      <c r="C5" t="s">
        <v>202</v>
      </c>
      <c r="D5">
        <v>210500</v>
      </c>
      <c r="E5">
        <v>43.0107</v>
      </c>
    </row>
    <row r="6" spans="1:5" x14ac:dyDescent="0.25">
      <c r="A6" t="s">
        <v>236</v>
      </c>
      <c r="B6" t="s">
        <v>107</v>
      </c>
      <c r="C6" t="s">
        <v>235</v>
      </c>
      <c r="D6">
        <v>94800</v>
      </c>
      <c r="E6">
        <v>47.060499999999998</v>
      </c>
    </row>
    <row r="7" spans="1:5" x14ac:dyDescent="0.25">
      <c r="A7" t="s">
        <v>234</v>
      </c>
      <c r="B7" t="s">
        <v>233</v>
      </c>
      <c r="C7" t="s">
        <v>130</v>
      </c>
      <c r="D7">
        <v>11200</v>
      </c>
      <c r="E7">
        <v>1.0102</v>
      </c>
    </row>
    <row r="8" spans="1:5" x14ac:dyDescent="0.25">
      <c r="A8" t="s">
        <v>232</v>
      </c>
      <c r="B8" t="s">
        <v>179</v>
      </c>
      <c r="C8" t="s">
        <v>231</v>
      </c>
      <c r="D8">
        <v>51400</v>
      </c>
      <c r="E8">
        <v>52.020099999999999</v>
      </c>
    </row>
    <row r="9" spans="1:5" x14ac:dyDescent="0.25">
      <c r="A9" t="s">
        <v>230</v>
      </c>
      <c r="B9" t="s">
        <v>121</v>
      </c>
      <c r="C9" t="s">
        <v>173</v>
      </c>
      <c r="D9">
        <v>70710</v>
      </c>
      <c r="E9">
        <v>11.9999</v>
      </c>
    </row>
    <row r="10" spans="1:5" x14ac:dyDescent="0.25">
      <c r="A10" t="s">
        <v>229</v>
      </c>
      <c r="B10" t="s">
        <v>93</v>
      </c>
      <c r="C10" t="s">
        <v>228</v>
      </c>
      <c r="D10">
        <v>95700</v>
      </c>
      <c r="E10">
        <v>46.041200000000003</v>
      </c>
    </row>
    <row r="11" spans="1:5" x14ac:dyDescent="0.25">
      <c r="A11" t="s">
        <v>227</v>
      </c>
      <c r="B11" t="s">
        <v>226</v>
      </c>
      <c r="C11" t="s">
        <v>143</v>
      </c>
      <c r="D11">
        <v>61430</v>
      </c>
      <c r="E11">
        <v>11.0801</v>
      </c>
    </row>
    <row r="12" spans="1:5" x14ac:dyDescent="0.25">
      <c r="A12" t="s">
        <v>225</v>
      </c>
      <c r="B12" t="s">
        <v>95</v>
      </c>
      <c r="C12" t="s">
        <v>224</v>
      </c>
      <c r="D12">
        <v>130500</v>
      </c>
      <c r="E12">
        <v>19.070799999999998</v>
      </c>
    </row>
    <row r="13" spans="1:5" x14ac:dyDescent="0.25">
      <c r="A13" t="s">
        <v>223</v>
      </c>
      <c r="B13" t="s">
        <v>222</v>
      </c>
      <c r="C13" t="s">
        <v>221</v>
      </c>
      <c r="D13">
        <v>19900</v>
      </c>
      <c r="E13">
        <v>1.9999</v>
      </c>
    </row>
    <row r="14" spans="1:5" x14ac:dyDescent="0.25">
      <c r="A14" t="s">
        <v>220</v>
      </c>
      <c r="B14" t="s">
        <v>219</v>
      </c>
      <c r="C14" t="s">
        <v>218</v>
      </c>
      <c r="D14">
        <v>123010</v>
      </c>
      <c r="E14">
        <v>51.380099999999999</v>
      </c>
    </row>
    <row r="15" spans="1:5" x14ac:dyDescent="0.25">
      <c r="A15" t="s">
        <v>217</v>
      </c>
      <c r="B15" t="s">
        <v>153</v>
      </c>
      <c r="C15" t="s">
        <v>216</v>
      </c>
      <c r="D15">
        <v>123020</v>
      </c>
      <c r="E15">
        <v>51.390099999999997</v>
      </c>
    </row>
    <row r="16" spans="1:5" x14ac:dyDescent="0.25">
      <c r="A16" t="s">
        <v>215</v>
      </c>
      <c r="B16" t="s">
        <v>214</v>
      </c>
      <c r="C16" t="s">
        <v>213</v>
      </c>
      <c r="D16">
        <v>70820</v>
      </c>
      <c r="E16">
        <v>11.9999</v>
      </c>
    </row>
    <row r="17" spans="1:5" x14ac:dyDescent="0.25">
      <c r="A17" t="s">
        <v>212</v>
      </c>
      <c r="B17" t="s">
        <v>208</v>
      </c>
      <c r="C17" t="s">
        <v>211</v>
      </c>
      <c r="D17">
        <v>121000</v>
      </c>
      <c r="E17">
        <v>51.090800000000002</v>
      </c>
    </row>
    <row r="18" spans="1:5" x14ac:dyDescent="0.25">
      <c r="A18" t="s">
        <v>210</v>
      </c>
      <c r="B18" t="s">
        <v>97</v>
      </c>
      <c r="C18" t="s">
        <v>141</v>
      </c>
      <c r="D18">
        <v>95650</v>
      </c>
      <c r="E18">
        <v>48.050800000000002</v>
      </c>
    </row>
    <row r="19" spans="1:5" x14ac:dyDescent="0.25">
      <c r="A19" t="s">
        <v>209</v>
      </c>
      <c r="B19" t="s">
        <v>208</v>
      </c>
      <c r="C19" t="s">
        <v>207</v>
      </c>
      <c r="D19">
        <v>121000</v>
      </c>
      <c r="E19">
        <v>51.090800000000002</v>
      </c>
    </row>
    <row r="20" spans="1:5" x14ac:dyDescent="0.25">
      <c r="A20" t="s">
        <v>206</v>
      </c>
      <c r="B20" t="s">
        <v>205</v>
      </c>
      <c r="C20" t="s">
        <v>204</v>
      </c>
      <c r="D20">
        <v>210440</v>
      </c>
      <c r="E20">
        <v>51.150100000000002</v>
      </c>
    </row>
    <row r="21" spans="1:5" x14ac:dyDescent="0.25">
      <c r="A21" t="s">
        <v>203</v>
      </c>
      <c r="B21" t="s">
        <v>77</v>
      </c>
      <c r="C21" t="s">
        <v>202</v>
      </c>
      <c r="D21">
        <v>210500</v>
      </c>
      <c r="E21">
        <v>43.010300000000001</v>
      </c>
    </row>
    <row r="22" spans="1:5" x14ac:dyDescent="0.25">
      <c r="A22" t="s">
        <v>201</v>
      </c>
      <c r="B22" t="s">
        <v>104</v>
      </c>
      <c r="C22" t="s">
        <v>200</v>
      </c>
      <c r="D22">
        <v>11300</v>
      </c>
      <c r="E22">
        <v>1.0102</v>
      </c>
    </row>
    <row r="23" spans="1:5" x14ac:dyDescent="0.25">
      <c r="A23" t="s">
        <v>199</v>
      </c>
      <c r="B23" t="s">
        <v>198</v>
      </c>
      <c r="C23" t="s">
        <v>197</v>
      </c>
      <c r="D23">
        <v>11200</v>
      </c>
      <c r="E23">
        <v>1.0102</v>
      </c>
    </row>
    <row r="24" spans="1:5" x14ac:dyDescent="0.25">
      <c r="A24" t="s">
        <v>196</v>
      </c>
      <c r="B24" t="s">
        <v>195</v>
      </c>
      <c r="C24" t="s">
        <v>194</v>
      </c>
      <c r="D24">
        <v>10100</v>
      </c>
      <c r="E24">
        <v>1.0301</v>
      </c>
    </row>
    <row r="25" spans="1:5" x14ac:dyDescent="0.25">
      <c r="A25" t="s">
        <v>193</v>
      </c>
      <c r="B25" t="s">
        <v>192</v>
      </c>
      <c r="C25" t="s">
        <v>191</v>
      </c>
      <c r="D25">
        <v>10300</v>
      </c>
      <c r="E25">
        <v>1.0102</v>
      </c>
    </row>
    <row r="26" spans="1:5" x14ac:dyDescent="0.25">
      <c r="A26" t="s">
        <v>190</v>
      </c>
      <c r="B26" t="s">
        <v>189</v>
      </c>
      <c r="C26" t="s">
        <v>188</v>
      </c>
      <c r="D26">
        <v>10100</v>
      </c>
      <c r="E26">
        <v>1.0102</v>
      </c>
    </row>
    <row r="27" spans="1:5" x14ac:dyDescent="0.25">
      <c r="A27" t="s">
        <v>187</v>
      </c>
      <c r="B27" t="s">
        <v>186</v>
      </c>
      <c r="C27" t="s">
        <v>185</v>
      </c>
      <c r="D27">
        <v>51400</v>
      </c>
      <c r="E27">
        <v>52.020099999999999</v>
      </c>
    </row>
    <row r="28" spans="1:5" x14ac:dyDescent="0.25">
      <c r="A28" t="s">
        <v>184</v>
      </c>
      <c r="B28" t="s">
        <v>183</v>
      </c>
      <c r="C28" t="s">
        <v>182</v>
      </c>
      <c r="D28">
        <v>50600</v>
      </c>
      <c r="E28">
        <v>52.020099999999999</v>
      </c>
    </row>
    <row r="29" spans="1:5" x14ac:dyDescent="0.25">
      <c r="A29" t="s">
        <v>181</v>
      </c>
      <c r="B29" t="s">
        <v>109</v>
      </c>
      <c r="C29" t="s">
        <v>178</v>
      </c>
      <c r="D29">
        <v>50200</v>
      </c>
      <c r="E29">
        <v>52.030200000000001</v>
      </c>
    </row>
    <row r="30" spans="1:5" x14ac:dyDescent="0.25">
      <c r="A30" t="s">
        <v>180</v>
      </c>
      <c r="B30" t="s">
        <v>179</v>
      </c>
      <c r="C30" t="s">
        <v>178</v>
      </c>
      <c r="D30">
        <v>51400</v>
      </c>
      <c r="E30">
        <v>52.040700000000001</v>
      </c>
    </row>
    <row r="31" spans="1:5" x14ac:dyDescent="0.25">
      <c r="A31" t="s">
        <v>177</v>
      </c>
      <c r="B31" t="s">
        <v>176</v>
      </c>
      <c r="C31" t="s">
        <v>175</v>
      </c>
      <c r="D31">
        <v>70800</v>
      </c>
      <c r="E31">
        <v>11.9999</v>
      </c>
    </row>
    <row r="32" spans="1:5" x14ac:dyDescent="0.25">
      <c r="A32" t="s">
        <v>174</v>
      </c>
      <c r="B32" t="s">
        <v>121</v>
      </c>
      <c r="C32" t="s">
        <v>173</v>
      </c>
      <c r="D32">
        <v>70710</v>
      </c>
      <c r="E32">
        <v>11.0101</v>
      </c>
    </row>
    <row r="33" spans="1:5" x14ac:dyDescent="0.25">
      <c r="A33" t="s">
        <v>172</v>
      </c>
      <c r="B33" t="s">
        <v>171</v>
      </c>
      <c r="C33" t="s">
        <v>170</v>
      </c>
      <c r="D33">
        <v>70800</v>
      </c>
      <c r="E33">
        <v>11.9999</v>
      </c>
    </row>
    <row r="34" spans="1:5" x14ac:dyDescent="0.25">
      <c r="A34" t="s">
        <v>169</v>
      </c>
      <c r="B34" t="s">
        <v>94</v>
      </c>
      <c r="C34" t="s">
        <v>168</v>
      </c>
      <c r="D34">
        <v>61410</v>
      </c>
      <c r="E34">
        <v>50.010199999999998</v>
      </c>
    </row>
    <row r="35" spans="1:5" x14ac:dyDescent="0.25">
      <c r="A35" t="s">
        <v>167</v>
      </c>
      <c r="B35" t="s">
        <v>95</v>
      </c>
      <c r="C35" t="s">
        <v>166</v>
      </c>
      <c r="D35">
        <v>130500</v>
      </c>
      <c r="E35">
        <v>13.121</v>
      </c>
    </row>
    <row r="36" spans="1:5" x14ac:dyDescent="0.25">
      <c r="A36" t="s">
        <v>165</v>
      </c>
      <c r="B36" t="s">
        <v>164</v>
      </c>
      <c r="C36" t="s">
        <v>163</v>
      </c>
      <c r="D36">
        <v>120500</v>
      </c>
      <c r="E36">
        <v>51.1004</v>
      </c>
    </row>
    <row r="37" spans="1:5" x14ac:dyDescent="0.25">
      <c r="A37" t="s">
        <v>162</v>
      </c>
      <c r="B37" t="s">
        <v>161</v>
      </c>
      <c r="C37" t="s">
        <v>160</v>
      </c>
      <c r="D37">
        <v>50630</v>
      </c>
      <c r="E37">
        <v>52.020400000000002</v>
      </c>
    </row>
    <row r="38" spans="1:5" x14ac:dyDescent="0.25">
      <c r="A38" t="s">
        <v>159</v>
      </c>
      <c r="B38" t="s">
        <v>158</v>
      </c>
      <c r="C38" t="s">
        <v>143</v>
      </c>
      <c r="D38">
        <v>61430</v>
      </c>
      <c r="E38">
        <v>11.0801</v>
      </c>
    </row>
    <row r="39" spans="1:5" x14ac:dyDescent="0.25">
      <c r="A39" t="s">
        <v>157</v>
      </c>
      <c r="B39" t="s">
        <v>156</v>
      </c>
      <c r="C39" t="s">
        <v>155</v>
      </c>
      <c r="D39">
        <v>19900</v>
      </c>
      <c r="E39">
        <v>1.9999</v>
      </c>
    </row>
    <row r="40" spans="1:5" x14ac:dyDescent="0.25">
      <c r="A40" t="s">
        <v>154</v>
      </c>
      <c r="B40" t="s">
        <v>153</v>
      </c>
      <c r="C40" t="s">
        <v>152</v>
      </c>
      <c r="D40">
        <v>123020</v>
      </c>
      <c r="E40">
        <v>51.390099999999997</v>
      </c>
    </row>
    <row r="41" spans="1:5" x14ac:dyDescent="0.25">
      <c r="A41" t="s">
        <v>151</v>
      </c>
      <c r="B41" t="s">
        <v>150</v>
      </c>
      <c r="C41" t="s">
        <v>149</v>
      </c>
      <c r="D41">
        <v>70820</v>
      </c>
      <c r="E41">
        <v>11.100300000000001</v>
      </c>
    </row>
    <row r="42" spans="1:5" x14ac:dyDescent="0.25">
      <c r="A42" t="s">
        <v>148</v>
      </c>
      <c r="B42" t="s">
        <v>147</v>
      </c>
      <c r="C42" t="s">
        <v>146</v>
      </c>
      <c r="D42">
        <v>70100</v>
      </c>
      <c r="E42">
        <v>11.9999</v>
      </c>
    </row>
    <row r="43" spans="1:5" x14ac:dyDescent="0.25">
      <c r="A43" t="s">
        <v>145</v>
      </c>
      <c r="B43" t="s">
        <v>144</v>
      </c>
      <c r="C43" t="s">
        <v>143</v>
      </c>
      <c r="D43">
        <v>61430</v>
      </c>
      <c r="E43">
        <v>11.0801</v>
      </c>
    </row>
    <row r="44" spans="1:5" x14ac:dyDescent="0.25">
      <c r="A44" t="s">
        <v>142</v>
      </c>
      <c r="B44" t="s">
        <v>97</v>
      </c>
      <c r="C44" t="s">
        <v>141</v>
      </c>
      <c r="D44">
        <v>95650</v>
      </c>
      <c r="E44">
        <v>48.050800000000002</v>
      </c>
    </row>
    <row r="45" spans="1:5" x14ac:dyDescent="0.25">
      <c r="A45" t="s">
        <v>140</v>
      </c>
      <c r="B45" t="s">
        <v>139</v>
      </c>
      <c r="C45" t="s">
        <v>138</v>
      </c>
      <c r="D45">
        <v>51400</v>
      </c>
      <c r="E45">
        <v>52.040100000000002</v>
      </c>
    </row>
    <row r="46" spans="1:5" x14ac:dyDescent="0.25">
      <c r="A46" t="s">
        <v>137</v>
      </c>
      <c r="B46" t="s">
        <v>136</v>
      </c>
      <c r="C46" t="s">
        <v>131</v>
      </c>
      <c r="D46" t="s">
        <v>130</v>
      </c>
      <c r="E46" t="s">
        <v>130</v>
      </c>
    </row>
    <row r="47" spans="1:5" x14ac:dyDescent="0.25">
      <c r="A47" t="s">
        <v>135</v>
      </c>
      <c r="B47" t="s">
        <v>134</v>
      </c>
      <c r="C47" t="s">
        <v>131</v>
      </c>
      <c r="D47" t="s">
        <v>130</v>
      </c>
      <c r="E47" t="s">
        <v>130</v>
      </c>
    </row>
    <row r="48" spans="1:5" x14ac:dyDescent="0.25">
      <c r="A48" t="s">
        <v>133</v>
      </c>
      <c r="B48" t="s">
        <v>132</v>
      </c>
      <c r="C48" t="s">
        <v>131</v>
      </c>
      <c r="D48" t="s">
        <v>130</v>
      </c>
      <c r="E48" t="s">
        <v>130</v>
      </c>
    </row>
    <row r="49" spans="1:5" x14ac:dyDescent="0.25">
      <c r="A49" t="s">
        <v>129</v>
      </c>
      <c r="B49" t="s">
        <v>128</v>
      </c>
      <c r="C49" t="s">
        <v>127</v>
      </c>
      <c r="D49">
        <v>51400</v>
      </c>
      <c r="E49">
        <v>11.0601</v>
      </c>
    </row>
  </sheetData>
  <autoFilter ref="A1:E49" xr:uid="{012FFCAC-EAD3-4EF7-8DFA-2AC9C69F641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0BC3-806B-4FCF-BEBB-49C1FF14A471}">
  <dimension ref="B1:K50"/>
  <sheetViews>
    <sheetView topLeftCell="A7" workbookViewId="0">
      <selection activeCell="I21" sqref="I21"/>
    </sheetView>
  </sheetViews>
  <sheetFormatPr defaultRowHeight="15" x14ac:dyDescent="0.25"/>
  <sheetData>
    <row r="1" spans="2:11" ht="16.5" thickTop="1" thickBot="1" x14ac:dyDescent="0.3">
      <c r="B1" t="s">
        <v>73</v>
      </c>
      <c r="C1" t="s">
        <v>98</v>
      </c>
      <c r="F1" s="80">
        <v>100</v>
      </c>
      <c r="G1" s="80">
        <v>85.714285714285694</v>
      </c>
      <c r="H1" s="80">
        <v>100</v>
      </c>
      <c r="I1" s="97">
        <f>F1/100</f>
        <v>1</v>
      </c>
      <c r="J1" s="97">
        <f t="shared" ref="J1:K16" si="0">G1/100</f>
        <v>0.85714285714285698</v>
      </c>
      <c r="K1" s="97">
        <f t="shared" si="0"/>
        <v>1</v>
      </c>
    </row>
    <row r="2" spans="2:11" ht="16.5" thickTop="1" thickBot="1" x14ac:dyDescent="0.3">
      <c r="B2">
        <v>43.0107</v>
      </c>
      <c r="C2">
        <v>210500</v>
      </c>
      <c r="F2" s="80">
        <v>100</v>
      </c>
      <c r="G2" s="80">
        <v>85.714285714285694</v>
      </c>
      <c r="H2" s="80">
        <v>100</v>
      </c>
      <c r="I2" s="97">
        <f t="shared" ref="I2:K49" si="1">F2/100</f>
        <v>1</v>
      </c>
      <c r="J2" s="97">
        <f t="shared" si="0"/>
        <v>0.85714285714285698</v>
      </c>
      <c r="K2" s="97">
        <f t="shared" si="0"/>
        <v>1</v>
      </c>
    </row>
    <row r="3" spans="2:11" ht="16.5" thickTop="1" thickBot="1" x14ac:dyDescent="0.3">
      <c r="B3">
        <v>47.060400000000001</v>
      </c>
      <c r="C3">
        <v>94800</v>
      </c>
      <c r="F3" s="80">
        <v>100</v>
      </c>
      <c r="G3" s="80">
        <v>87.5</v>
      </c>
      <c r="H3" s="80">
        <v>100</v>
      </c>
      <c r="I3" s="97">
        <f t="shared" si="1"/>
        <v>1</v>
      </c>
      <c r="J3" s="97">
        <f t="shared" si="0"/>
        <v>0.875</v>
      </c>
      <c r="K3" s="97">
        <f t="shared" si="0"/>
        <v>1</v>
      </c>
    </row>
    <row r="4" spans="2:11" ht="16.5" thickTop="1" thickBot="1" x14ac:dyDescent="0.3">
      <c r="B4">
        <v>15.080500000000001</v>
      </c>
      <c r="C4">
        <v>94500</v>
      </c>
      <c r="F4" s="80">
        <v>100</v>
      </c>
      <c r="G4" s="80">
        <v>100</v>
      </c>
      <c r="H4" s="80">
        <v>100</v>
      </c>
      <c r="I4" s="97">
        <f t="shared" si="1"/>
        <v>1</v>
      </c>
      <c r="J4" s="97">
        <f t="shared" si="0"/>
        <v>1</v>
      </c>
      <c r="K4" s="97">
        <f t="shared" si="0"/>
        <v>1</v>
      </c>
    </row>
    <row r="5" spans="2:11" ht="16.5" thickTop="1" thickBot="1" x14ac:dyDescent="0.3">
      <c r="B5">
        <v>1.0102</v>
      </c>
      <c r="C5">
        <v>11200</v>
      </c>
      <c r="F5" s="80">
        <v>100</v>
      </c>
      <c r="G5" s="80">
        <v>100</v>
      </c>
      <c r="H5" s="80">
        <v>100</v>
      </c>
      <c r="I5" s="97">
        <f t="shared" si="1"/>
        <v>1</v>
      </c>
      <c r="J5" s="97">
        <f t="shared" si="0"/>
        <v>1</v>
      </c>
      <c r="K5" s="97">
        <f t="shared" si="0"/>
        <v>1</v>
      </c>
    </row>
    <row r="6" spans="2:11" ht="16.5" thickTop="1" thickBot="1" x14ac:dyDescent="0.3">
      <c r="B6">
        <v>1</v>
      </c>
      <c r="C6">
        <v>10100</v>
      </c>
      <c r="F6" s="80">
        <v>100</v>
      </c>
      <c r="G6" s="80">
        <v>100</v>
      </c>
      <c r="H6" s="80">
        <v>100</v>
      </c>
      <c r="I6" s="97">
        <f t="shared" si="1"/>
        <v>1</v>
      </c>
      <c r="J6" s="97">
        <f t="shared" si="0"/>
        <v>1</v>
      </c>
      <c r="K6" s="97">
        <f t="shared" si="0"/>
        <v>1</v>
      </c>
    </row>
    <row r="7" spans="2:11" ht="16.5" thickTop="1" thickBot="1" x14ac:dyDescent="0.3">
      <c r="B7">
        <v>1.1002000000000001</v>
      </c>
      <c r="C7">
        <v>11300</v>
      </c>
      <c r="F7" s="80" t="e">
        <v>#N/A</v>
      </c>
      <c r="G7" s="80" t="e">
        <v>#N/A</v>
      </c>
      <c r="H7" s="80" t="e">
        <v>#N/A</v>
      </c>
      <c r="I7" s="97" t="e">
        <f t="shared" si="1"/>
        <v>#N/A</v>
      </c>
      <c r="J7" s="97" t="e">
        <f t="shared" si="0"/>
        <v>#N/A</v>
      </c>
      <c r="K7" s="97" t="e">
        <f t="shared" si="0"/>
        <v>#N/A</v>
      </c>
    </row>
    <row r="8" spans="2:11" ht="16.5" thickTop="1" thickBot="1" x14ac:dyDescent="0.3">
      <c r="B8">
        <v>51.150100000000002</v>
      </c>
      <c r="C8">
        <v>210440</v>
      </c>
      <c r="F8" s="80" t="e">
        <v>#N/A</v>
      </c>
      <c r="G8" s="80" t="e">
        <v>#N/A</v>
      </c>
      <c r="H8" s="80" t="e">
        <v>#N/A</v>
      </c>
      <c r="I8" s="97" t="e">
        <f t="shared" si="1"/>
        <v>#N/A</v>
      </c>
      <c r="J8" s="97" t="e">
        <f t="shared" si="0"/>
        <v>#N/A</v>
      </c>
      <c r="K8" s="97" t="e">
        <f t="shared" si="0"/>
        <v>#N/A</v>
      </c>
    </row>
    <row r="9" spans="2:11" ht="16.5" thickTop="1" thickBot="1" x14ac:dyDescent="0.3">
      <c r="B9">
        <v>47.060499999999998</v>
      </c>
      <c r="C9">
        <v>94700</v>
      </c>
      <c r="F9" s="80">
        <v>100</v>
      </c>
      <c r="G9" s="80">
        <v>66.6666666666667</v>
      </c>
      <c r="H9" s="80">
        <v>87.5</v>
      </c>
      <c r="I9" s="97">
        <f t="shared" si="1"/>
        <v>1</v>
      </c>
      <c r="J9" s="97">
        <f t="shared" si="0"/>
        <v>0.66666666666666696</v>
      </c>
      <c r="K9" s="97">
        <f t="shared" si="0"/>
        <v>0.875</v>
      </c>
    </row>
    <row r="10" spans="2:11" ht="16.5" thickTop="1" thickBot="1" x14ac:dyDescent="0.3">
      <c r="B10">
        <v>52.020099999999999</v>
      </c>
      <c r="C10">
        <v>50500</v>
      </c>
      <c r="F10" s="80" t="e">
        <v>#N/A</v>
      </c>
      <c r="G10" s="80" t="e">
        <v>#N/A</v>
      </c>
      <c r="H10" s="80" t="e">
        <v>#N/A</v>
      </c>
      <c r="I10" s="97" t="e">
        <f t="shared" si="1"/>
        <v>#N/A</v>
      </c>
      <c r="J10" s="97" t="e">
        <f t="shared" si="0"/>
        <v>#N/A</v>
      </c>
      <c r="K10" s="97" t="e">
        <f t="shared" si="0"/>
        <v>#N/A</v>
      </c>
    </row>
    <row r="11" spans="2:11" ht="16.5" thickTop="1" thickBot="1" x14ac:dyDescent="0.3">
      <c r="B11">
        <v>52.030200000000001</v>
      </c>
      <c r="C11">
        <v>50200</v>
      </c>
      <c r="F11" s="80" t="e">
        <v>#N/A</v>
      </c>
      <c r="G11" s="80" t="e">
        <v>#N/A</v>
      </c>
      <c r="H11" s="80" t="e">
        <v>#N/A</v>
      </c>
      <c r="I11" s="97" t="e">
        <f t="shared" si="1"/>
        <v>#N/A</v>
      </c>
      <c r="J11" s="97" t="e">
        <f t="shared" si="0"/>
        <v>#N/A</v>
      </c>
      <c r="K11" s="97" t="e">
        <f t="shared" si="0"/>
        <v>#N/A</v>
      </c>
    </row>
    <row r="12" spans="2:11" ht="16.5" thickTop="1" thickBot="1" x14ac:dyDescent="0.3">
      <c r="B12">
        <v>52.040100000000002</v>
      </c>
      <c r="C12">
        <v>51400</v>
      </c>
      <c r="F12" s="80">
        <v>71.428571428571402</v>
      </c>
      <c r="G12" s="80">
        <v>66.6666666666667</v>
      </c>
      <c r="H12" s="80">
        <v>100</v>
      </c>
      <c r="I12" s="97">
        <f t="shared" si="1"/>
        <v>0.71428571428571397</v>
      </c>
      <c r="J12" s="97">
        <f t="shared" si="0"/>
        <v>0.66666666666666696</v>
      </c>
      <c r="K12" s="97">
        <f t="shared" si="0"/>
        <v>1</v>
      </c>
    </row>
    <row r="13" spans="2:11" ht="16.5" thickTop="1" thickBot="1" x14ac:dyDescent="0.3">
      <c r="B13">
        <v>11.0101</v>
      </c>
      <c r="C13">
        <v>70100</v>
      </c>
      <c r="F13" s="80">
        <v>71.428571428571402</v>
      </c>
      <c r="G13" s="80">
        <v>66.6666666666667</v>
      </c>
      <c r="H13" s="80">
        <v>100</v>
      </c>
      <c r="I13" s="97">
        <f t="shared" si="1"/>
        <v>0.71428571428571397</v>
      </c>
      <c r="J13" s="97">
        <f t="shared" si="0"/>
        <v>0.66666666666666696</v>
      </c>
      <c r="K13" s="97">
        <f t="shared" si="0"/>
        <v>1</v>
      </c>
    </row>
    <row r="14" spans="2:11" ht="16.5" thickTop="1" thickBot="1" x14ac:dyDescent="0.3">
      <c r="B14">
        <v>11.1006</v>
      </c>
      <c r="C14">
        <v>70820</v>
      </c>
      <c r="F14" s="80">
        <v>71.428571428571402</v>
      </c>
      <c r="G14" s="80">
        <v>66.6666666666667</v>
      </c>
      <c r="H14" s="80">
        <v>100</v>
      </c>
      <c r="I14" s="97">
        <f t="shared" si="1"/>
        <v>0.71428571428571397</v>
      </c>
      <c r="J14" s="97">
        <f t="shared" si="0"/>
        <v>0.66666666666666696</v>
      </c>
      <c r="K14" s="97">
        <f t="shared" si="0"/>
        <v>1</v>
      </c>
    </row>
    <row r="15" spans="2:11" ht="16.5" thickTop="1" thickBot="1" x14ac:dyDescent="0.3">
      <c r="B15">
        <v>46.041200000000003</v>
      </c>
      <c r="C15">
        <v>95700</v>
      </c>
      <c r="F15" s="80">
        <v>71.428571428571402</v>
      </c>
      <c r="G15" s="80">
        <v>66.6666666666667</v>
      </c>
      <c r="H15" s="80">
        <v>100</v>
      </c>
      <c r="I15" s="97">
        <f t="shared" si="1"/>
        <v>0.71428571428571397</v>
      </c>
      <c r="J15" s="97">
        <f t="shared" si="0"/>
        <v>0.66666666666666696</v>
      </c>
      <c r="K15" s="97">
        <f t="shared" si="0"/>
        <v>1</v>
      </c>
    </row>
    <row r="16" spans="2:11" ht="16.5" thickTop="1" thickBot="1" x14ac:dyDescent="0.3">
      <c r="B16">
        <v>10.0304</v>
      </c>
      <c r="C16">
        <v>61410</v>
      </c>
      <c r="F16" s="80">
        <v>71.428571428571402</v>
      </c>
      <c r="G16" s="80">
        <v>66.6666666666667</v>
      </c>
      <c r="H16" s="80">
        <v>100</v>
      </c>
      <c r="I16" s="97">
        <f t="shared" si="1"/>
        <v>0.71428571428571397</v>
      </c>
      <c r="J16" s="97">
        <f t="shared" si="0"/>
        <v>0.66666666666666696</v>
      </c>
      <c r="K16" s="97">
        <f t="shared" si="0"/>
        <v>1</v>
      </c>
    </row>
    <row r="17" spans="2:11" ht="16.5" thickTop="1" thickBot="1" x14ac:dyDescent="0.3">
      <c r="B17">
        <v>19.070900000000002</v>
      </c>
      <c r="C17">
        <v>130500</v>
      </c>
      <c r="F17" s="80">
        <v>100</v>
      </c>
      <c r="G17" s="80">
        <v>100</v>
      </c>
      <c r="H17" s="80">
        <v>80</v>
      </c>
      <c r="I17" s="97">
        <f t="shared" si="1"/>
        <v>1</v>
      </c>
      <c r="J17" s="97">
        <f t="shared" si="1"/>
        <v>1</v>
      </c>
      <c r="K17" s="97">
        <f t="shared" si="1"/>
        <v>0.8</v>
      </c>
    </row>
    <row r="18" spans="2:11" ht="16.5" thickTop="1" thickBot="1" x14ac:dyDescent="0.3">
      <c r="B18">
        <v>51.380099999999999</v>
      </c>
      <c r="C18">
        <v>123010</v>
      </c>
      <c r="F18" s="80">
        <v>100</v>
      </c>
      <c r="G18" s="80">
        <v>100</v>
      </c>
      <c r="H18" s="80">
        <v>80</v>
      </c>
      <c r="I18" s="97">
        <f t="shared" si="1"/>
        <v>1</v>
      </c>
      <c r="J18" s="97">
        <f t="shared" si="1"/>
        <v>1</v>
      </c>
      <c r="K18" s="97">
        <f t="shared" si="1"/>
        <v>0.8</v>
      </c>
    </row>
    <row r="19" spans="2:11" ht="16.5" thickTop="1" thickBot="1" x14ac:dyDescent="0.3">
      <c r="B19" t="s">
        <v>117</v>
      </c>
      <c r="C19">
        <v>121000</v>
      </c>
      <c r="F19" s="80" t="s">
        <v>474</v>
      </c>
      <c r="G19" s="80" t="e">
        <v>#N/A</v>
      </c>
      <c r="H19" s="80" t="e">
        <v>#N/A</v>
      </c>
      <c r="I19" s="97" t="e">
        <f t="shared" si="1"/>
        <v>#VALUE!</v>
      </c>
      <c r="J19" s="97" t="e">
        <f t="shared" si="1"/>
        <v>#N/A</v>
      </c>
      <c r="K19" s="97" t="e">
        <f t="shared" si="1"/>
        <v>#N/A</v>
      </c>
    </row>
    <row r="20" spans="2:11" ht="16.5" thickTop="1" thickBot="1" x14ac:dyDescent="0.3">
      <c r="B20">
        <v>51.390099999999997</v>
      </c>
      <c r="C20">
        <v>123020</v>
      </c>
      <c r="F20" s="80" t="s">
        <v>474</v>
      </c>
      <c r="G20" s="80" t="e">
        <v>#N/A</v>
      </c>
      <c r="H20" s="80" t="e">
        <v>#N/A</v>
      </c>
      <c r="I20" s="97" t="e">
        <f t="shared" si="1"/>
        <v>#VALUE!</v>
      </c>
      <c r="J20" s="97" t="e">
        <f t="shared" si="1"/>
        <v>#N/A</v>
      </c>
      <c r="K20" s="97" t="e">
        <f t="shared" si="1"/>
        <v>#N/A</v>
      </c>
    </row>
    <row r="21" spans="2:11" ht="16.5" thickTop="1" thickBot="1" x14ac:dyDescent="0.3">
      <c r="B21">
        <v>48.050800000000002</v>
      </c>
      <c r="C21">
        <v>95650</v>
      </c>
      <c r="F21" s="80" t="s">
        <v>474</v>
      </c>
      <c r="G21" s="80" t="e">
        <v>#N/A</v>
      </c>
      <c r="H21" s="80" t="e">
        <v>#N/A</v>
      </c>
      <c r="I21" s="97" t="e">
        <f t="shared" si="1"/>
        <v>#VALUE!</v>
      </c>
      <c r="J21" s="97" t="e">
        <f t="shared" si="1"/>
        <v>#N/A</v>
      </c>
      <c r="K21" s="97" t="e">
        <f t="shared" si="1"/>
        <v>#N/A</v>
      </c>
    </row>
    <row r="22" spans="2:11" ht="16.5" thickTop="1" thickBot="1" x14ac:dyDescent="0.3">
      <c r="B22">
        <v>46.030200000000001</v>
      </c>
      <c r="C22">
        <v>95220</v>
      </c>
      <c r="F22" s="80">
        <v>68.75</v>
      </c>
      <c r="G22" s="80">
        <v>70</v>
      </c>
      <c r="H22" s="80">
        <v>81.818181818181799</v>
      </c>
      <c r="I22" s="97">
        <f t="shared" si="1"/>
        <v>0.6875</v>
      </c>
      <c r="J22" s="97">
        <f t="shared" si="1"/>
        <v>0.7</v>
      </c>
      <c r="K22" s="97">
        <f t="shared" si="1"/>
        <v>0.81818181818181801</v>
      </c>
    </row>
    <row r="23" spans="2:11" ht="16.5" thickTop="1" thickBot="1" x14ac:dyDescent="0.3">
      <c r="B23">
        <v>11.0801</v>
      </c>
      <c r="C23">
        <v>61430</v>
      </c>
      <c r="F23" s="80">
        <v>100</v>
      </c>
      <c r="G23" s="80">
        <v>33.3333333333333</v>
      </c>
      <c r="H23" s="80">
        <v>57.142857142857103</v>
      </c>
      <c r="I23" s="97">
        <f t="shared" si="1"/>
        <v>1</v>
      </c>
      <c r="J23" s="97">
        <f t="shared" si="1"/>
        <v>0.33333333333333298</v>
      </c>
      <c r="K23" s="97">
        <f t="shared" si="1"/>
        <v>0.57142857142857106</v>
      </c>
    </row>
    <row r="24" spans="2:11" ht="16.5" thickTop="1" thickBot="1" x14ac:dyDescent="0.3">
      <c r="B24">
        <v>11.0801</v>
      </c>
      <c r="C24">
        <v>61430</v>
      </c>
      <c r="F24" s="80">
        <v>100</v>
      </c>
      <c r="G24" s="80">
        <v>33.3333333333333</v>
      </c>
      <c r="H24" s="80">
        <v>57.142857142857103</v>
      </c>
      <c r="I24" s="97">
        <f t="shared" si="1"/>
        <v>1</v>
      </c>
      <c r="J24" s="97">
        <f t="shared" si="1"/>
        <v>0.33333333333333298</v>
      </c>
      <c r="K24" s="97">
        <f t="shared" si="1"/>
        <v>0.57142857142857106</v>
      </c>
    </row>
    <row r="25" spans="2:11" ht="16.5" thickTop="1" thickBot="1" x14ac:dyDescent="0.3">
      <c r="B25">
        <v>11.0801</v>
      </c>
      <c r="C25">
        <v>61430</v>
      </c>
      <c r="F25" s="80" t="e">
        <v>#N/A</v>
      </c>
      <c r="G25" s="80" t="e">
        <v>#N/A</v>
      </c>
      <c r="H25" s="80" t="e">
        <v>#N/A</v>
      </c>
      <c r="I25" s="97" t="e">
        <f t="shared" si="1"/>
        <v>#N/A</v>
      </c>
      <c r="J25" s="97" t="e">
        <f t="shared" si="1"/>
        <v>#N/A</v>
      </c>
      <c r="K25" s="97" t="e">
        <f t="shared" si="1"/>
        <v>#N/A</v>
      </c>
    </row>
    <row r="26" spans="2:11" ht="16.5" thickTop="1" thickBot="1" x14ac:dyDescent="0.3">
      <c r="B26">
        <v>15.061299999999999</v>
      </c>
      <c r="C26">
        <v>61430</v>
      </c>
      <c r="F26" s="80" t="e">
        <v>#N/A</v>
      </c>
      <c r="G26" s="80" t="e">
        <v>#N/A</v>
      </c>
      <c r="H26" s="80" t="e">
        <v>#N/A</v>
      </c>
      <c r="I26" s="97" t="e">
        <f t="shared" si="1"/>
        <v>#N/A</v>
      </c>
      <c r="J26" s="97" t="e">
        <f t="shared" si="1"/>
        <v>#N/A</v>
      </c>
      <c r="K26" s="97" t="e">
        <f t="shared" si="1"/>
        <v>#N/A</v>
      </c>
    </row>
    <row r="27" spans="2:11" ht="16.5" thickTop="1" thickBot="1" x14ac:dyDescent="0.3">
      <c r="B27">
        <v>11.020099999999999</v>
      </c>
      <c r="C27">
        <v>70710</v>
      </c>
      <c r="F27" s="80" t="e">
        <v>#N/A</v>
      </c>
      <c r="G27" s="80" t="e">
        <v>#N/A</v>
      </c>
      <c r="H27" s="80" t="e">
        <v>#N/A</v>
      </c>
      <c r="I27" s="97" t="e">
        <f t="shared" si="1"/>
        <v>#N/A</v>
      </c>
      <c r="J27" s="97" t="e">
        <f t="shared" si="1"/>
        <v>#N/A</v>
      </c>
      <c r="K27" s="97" t="e">
        <f t="shared" si="1"/>
        <v>#N/A</v>
      </c>
    </row>
    <row r="28" spans="2:11" ht="16.5" thickTop="1" thickBot="1" x14ac:dyDescent="0.3">
      <c r="C28">
        <v>10300</v>
      </c>
      <c r="F28" s="80" t="e">
        <v>#N/A</v>
      </c>
      <c r="G28" s="80" t="e">
        <v>#N/A</v>
      </c>
      <c r="H28" s="80" t="e">
        <v>#N/A</v>
      </c>
      <c r="I28" s="97" t="e">
        <f t="shared" si="1"/>
        <v>#N/A</v>
      </c>
      <c r="J28" s="97" t="e">
        <f t="shared" si="1"/>
        <v>#N/A</v>
      </c>
      <c r="K28" s="97" t="e">
        <f t="shared" si="1"/>
        <v>#N/A</v>
      </c>
    </row>
    <row r="29" spans="2:11" ht="16.5" thickTop="1" thickBot="1" x14ac:dyDescent="0.3">
      <c r="C29">
        <v>10310</v>
      </c>
      <c r="F29" s="80">
        <v>94.117647058823493</v>
      </c>
      <c r="G29" s="80">
        <v>81.25</v>
      </c>
      <c r="H29" s="80">
        <v>71.428571428571402</v>
      </c>
      <c r="I29" s="97">
        <f t="shared" si="1"/>
        <v>0.94117647058823495</v>
      </c>
      <c r="J29" s="97">
        <f t="shared" si="1"/>
        <v>0.8125</v>
      </c>
      <c r="K29" s="97">
        <f t="shared" si="1"/>
        <v>0.71428571428571397</v>
      </c>
    </row>
    <row r="30" spans="2:11" ht="16.5" thickTop="1" thickBot="1" x14ac:dyDescent="0.3">
      <c r="C30">
        <v>92400</v>
      </c>
      <c r="F30" s="80">
        <v>94.117647058823493</v>
      </c>
      <c r="G30" s="80">
        <v>81.25</v>
      </c>
      <c r="H30" s="80">
        <v>71.428571428571402</v>
      </c>
      <c r="I30" s="97">
        <f t="shared" si="1"/>
        <v>0.94117647058823495</v>
      </c>
      <c r="J30" s="97">
        <f t="shared" si="1"/>
        <v>0.8125</v>
      </c>
      <c r="K30" s="97">
        <f t="shared" si="1"/>
        <v>0.71428571428571397</v>
      </c>
    </row>
    <row r="31" spans="2:11" ht="16.5" thickTop="1" thickBot="1" x14ac:dyDescent="0.3">
      <c r="C31">
        <v>95300</v>
      </c>
      <c r="F31" s="80">
        <v>100</v>
      </c>
      <c r="G31" s="80">
        <v>50</v>
      </c>
      <c r="H31" s="80">
        <v>88.8888888888889</v>
      </c>
      <c r="I31" s="97">
        <f t="shared" si="1"/>
        <v>1</v>
      </c>
      <c r="J31" s="97">
        <f t="shared" si="1"/>
        <v>0.5</v>
      </c>
      <c r="K31" s="97">
        <f t="shared" si="1"/>
        <v>0.88888888888888895</v>
      </c>
    </row>
    <row r="32" spans="2:11" ht="16.5" thickTop="1" thickBot="1" x14ac:dyDescent="0.3">
      <c r="C32">
        <v>210510</v>
      </c>
      <c r="F32" s="80">
        <v>100</v>
      </c>
      <c r="G32" s="80">
        <v>50</v>
      </c>
      <c r="H32" s="80">
        <v>88.8888888888889</v>
      </c>
      <c r="I32" s="97">
        <f t="shared" si="1"/>
        <v>1</v>
      </c>
      <c r="J32" s="97">
        <f t="shared" si="1"/>
        <v>0.5</v>
      </c>
      <c r="K32" s="97">
        <f t="shared" si="1"/>
        <v>0.88888888888888895</v>
      </c>
    </row>
    <row r="33" spans="3:11" ht="16.5" thickTop="1" thickBot="1" x14ac:dyDescent="0.3">
      <c r="C33">
        <v>213350</v>
      </c>
      <c r="F33" s="80">
        <v>100</v>
      </c>
      <c r="G33" s="80">
        <v>75</v>
      </c>
      <c r="H33" s="80">
        <v>88.8888888888889</v>
      </c>
      <c r="I33" s="97">
        <f t="shared" si="1"/>
        <v>1</v>
      </c>
      <c r="J33" s="97">
        <f t="shared" si="1"/>
        <v>0.75</v>
      </c>
      <c r="K33" s="97">
        <f t="shared" si="1"/>
        <v>0.88888888888888895</v>
      </c>
    </row>
    <row r="34" spans="3:11" ht="16.5" thickTop="1" thickBot="1" x14ac:dyDescent="0.3">
      <c r="F34" s="80" t="e">
        <v>#N/A</v>
      </c>
      <c r="G34" s="80" t="e">
        <v>#N/A</v>
      </c>
      <c r="H34" s="80" t="e">
        <v>#N/A</v>
      </c>
      <c r="I34" s="97" t="e">
        <f t="shared" si="1"/>
        <v>#N/A</v>
      </c>
      <c r="J34" s="97" t="e">
        <f t="shared" si="1"/>
        <v>#N/A</v>
      </c>
      <c r="K34" s="97" t="e">
        <f t="shared" si="1"/>
        <v>#N/A</v>
      </c>
    </row>
    <row r="35" spans="3:11" ht="16.5" thickTop="1" thickBot="1" x14ac:dyDescent="0.3">
      <c r="F35" s="80">
        <v>90.476190476190496</v>
      </c>
      <c r="G35" s="80">
        <v>100</v>
      </c>
      <c r="H35" s="80">
        <v>100</v>
      </c>
      <c r="I35" s="97">
        <f t="shared" si="1"/>
        <v>0.90476190476190499</v>
      </c>
      <c r="J35" s="97">
        <f t="shared" si="1"/>
        <v>1</v>
      </c>
      <c r="K35" s="97">
        <f t="shared" si="1"/>
        <v>1</v>
      </c>
    </row>
    <row r="36" spans="3:11" ht="16.5" thickTop="1" thickBot="1" x14ac:dyDescent="0.3">
      <c r="F36" s="80">
        <v>90.476190476190496</v>
      </c>
      <c r="G36" s="80">
        <v>100</v>
      </c>
      <c r="H36" s="80">
        <v>100</v>
      </c>
      <c r="I36" s="97">
        <f t="shared" si="1"/>
        <v>0.90476190476190499</v>
      </c>
      <c r="J36" s="97">
        <f t="shared" si="1"/>
        <v>1</v>
      </c>
      <c r="K36" s="97">
        <f t="shared" si="1"/>
        <v>1</v>
      </c>
    </row>
    <row r="37" spans="3:11" ht="16.5" thickTop="1" thickBot="1" x14ac:dyDescent="0.3">
      <c r="F37" s="80">
        <v>100</v>
      </c>
      <c r="G37" s="80">
        <v>85.714285714285694</v>
      </c>
      <c r="H37" s="80">
        <v>92.857142857142904</v>
      </c>
      <c r="I37" s="97">
        <f t="shared" si="1"/>
        <v>1</v>
      </c>
      <c r="J37" s="97">
        <f t="shared" si="1"/>
        <v>0.85714285714285698</v>
      </c>
      <c r="K37" s="97">
        <f t="shared" si="1"/>
        <v>0.92857142857142905</v>
      </c>
    </row>
    <row r="38" spans="3:11" ht="16.5" thickTop="1" thickBot="1" x14ac:dyDescent="0.3">
      <c r="F38" s="80">
        <v>88.235294117647101</v>
      </c>
      <c r="G38" s="80">
        <v>95</v>
      </c>
      <c r="H38" s="80">
        <v>88.461538461538495</v>
      </c>
      <c r="I38" s="97">
        <f t="shared" si="1"/>
        <v>0.88235294117647101</v>
      </c>
      <c r="J38" s="97">
        <f t="shared" si="1"/>
        <v>0.95</v>
      </c>
      <c r="K38" s="97">
        <f t="shared" si="1"/>
        <v>0.88461538461538491</v>
      </c>
    </row>
    <row r="39" spans="3:11" ht="16.5" thickTop="1" thickBot="1" x14ac:dyDescent="0.3">
      <c r="F39" s="80">
        <v>88.235294117647101</v>
      </c>
      <c r="G39" s="80">
        <v>95</v>
      </c>
      <c r="H39" s="80">
        <v>88.461538461538495</v>
      </c>
      <c r="I39" s="97">
        <f t="shared" si="1"/>
        <v>0.88235294117647101</v>
      </c>
      <c r="J39" s="97">
        <f t="shared" si="1"/>
        <v>0.95</v>
      </c>
      <c r="K39" s="97">
        <f t="shared" si="1"/>
        <v>0.88461538461538491</v>
      </c>
    </row>
    <row r="40" spans="3:11" ht="16.5" thickTop="1" thickBot="1" x14ac:dyDescent="0.3">
      <c r="F40" s="80">
        <v>94.594594594594597</v>
      </c>
      <c r="G40" s="80">
        <v>60</v>
      </c>
      <c r="H40" s="80">
        <v>78.260869565217405</v>
      </c>
      <c r="I40" s="97">
        <f t="shared" si="1"/>
        <v>0.94594594594594594</v>
      </c>
      <c r="J40" s="97">
        <f t="shared" si="1"/>
        <v>0.6</v>
      </c>
      <c r="K40" s="97">
        <f t="shared" si="1"/>
        <v>0.78260869565217406</v>
      </c>
    </row>
    <row r="41" spans="3:11" ht="16.5" thickTop="1" thickBot="1" x14ac:dyDescent="0.3">
      <c r="F41" s="80">
        <v>94.594594594594597</v>
      </c>
      <c r="G41" s="80">
        <v>60</v>
      </c>
      <c r="H41" s="80">
        <v>78.260869565217405</v>
      </c>
      <c r="I41" s="97">
        <f t="shared" si="1"/>
        <v>0.94594594594594594</v>
      </c>
      <c r="J41" s="97">
        <f t="shared" si="1"/>
        <v>0.6</v>
      </c>
      <c r="K41" s="97">
        <f t="shared" si="1"/>
        <v>0.78260869565217406</v>
      </c>
    </row>
    <row r="42" spans="3:11" ht="16.5" thickTop="1" thickBot="1" x14ac:dyDescent="0.3">
      <c r="F42" s="80">
        <v>92.307692307692307</v>
      </c>
      <c r="G42" s="80">
        <v>83.3333333333333</v>
      </c>
      <c r="H42" s="80">
        <v>90</v>
      </c>
      <c r="I42" s="97">
        <f t="shared" si="1"/>
        <v>0.92307692307692302</v>
      </c>
      <c r="J42" s="97">
        <f t="shared" si="1"/>
        <v>0.83333333333333304</v>
      </c>
      <c r="K42" s="97">
        <f t="shared" si="1"/>
        <v>0.9</v>
      </c>
    </row>
    <row r="43" spans="3:11" ht="16.5" thickTop="1" thickBot="1" x14ac:dyDescent="0.3">
      <c r="F43" s="80">
        <v>92.307692307692307</v>
      </c>
      <c r="G43" s="80">
        <v>83.3333333333333</v>
      </c>
      <c r="H43" s="80">
        <v>90</v>
      </c>
      <c r="I43" s="97">
        <f t="shared" si="1"/>
        <v>0.92307692307692302</v>
      </c>
      <c r="J43" s="97">
        <f t="shared" si="1"/>
        <v>0.83333333333333304</v>
      </c>
      <c r="K43" s="97">
        <f t="shared" si="1"/>
        <v>0.9</v>
      </c>
    </row>
    <row r="44" spans="3:11" ht="16.5" thickTop="1" thickBot="1" x14ac:dyDescent="0.3">
      <c r="F44" s="80">
        <v>79.0322580645161</v>
      </c>
      <c r="G44" s="80">
        <v>88.524590163934405</v>
      </c>
      <c r="H44" s="80">
        <v>94.736842105263193</v>
      </c>
      <c r="I44" s="97">
        <f t="shared" si="1"/>
        <v>0.79032258064516103</v>
      </c>
      <c r="J44" s="97">
        <f t="shared" si="1"/>
        <v>0.88524590163934402</v>
      </c>
      <c r="K44" s="97">
        <f t="shared" si="1"/>
        <v>0.94736842105263197</v>
      </c>
    </row>
    <row r="45" spans="3:11" ht="16.5" thickTop="1" thickBot="1" x14ac:dyDescent="0.3">
      <c r="F45" s="80">
        <v>79.0322580645161</v>
      </c>
      <c r="G45" s="80">
        <v>88.524590163934405</v>
      </c>
      <c r="H45" s="80">
        <v>94.736842105263193</v>
      </c>
      <c r="I45" s="97">
        <f t="shared" si="1"/>
        <v>0.79032258064516103</v>
      </c>
      <c r="J45" s="97">
        <f t="shared" si="1"/>
        <v>0.88524590163934402</v>
      </c>
      <c r="K45" s="97">
        <f t="shared" si="1"/>
        <v>0.94736842105263197</v>
      </c>
    </row>
    <row r="46" spans="3:11" ht="16.5" thickTop="1" thickBot="1" x14ac:dyDescent="0.3">
      <c r="F46" s="80" t="e">
        <v>#N/A</v>
      </c>
      <c r="G46" s="80" t="e">
        <v>#N/A</v>
      </c>
      <c r="H46" s="80" t="e">
        <v>#N/A</v>
      </c>
      <c r="I46" s="97" t="e">
        <f t="shared" si="1"/>
        <v>#N/A</v>
      </c>
      <c r="J46" s="97" t="e">
        <f t="shared" si="1"/>
        <v>#N/A</v>
      </c>
      <c r="K46" s="97" t="e">
        <f t="shared" si="1"/>
        <v>#N/A</v>
      </c>
    </row>
    <row r="47" spans="3:11" ht="16.5" thickTop="1" thickBot="1" x14ac:dyDescent="0.3">
      <c r="F47" s="80" t="e">
        <v>#N/A</v>
      </c>
      <c r="G47" s="80" t="e">
        <v>#N/A</v>
      </c>
      <c r="H47" s="80" t="e">
        <v>#N/A</v>
      </c>
      <c r="I47" s="97" t="e">
        <f t="shared" si="1"/>
        <v>#N/A</v>
      </c>
      <c r="J47" s="97" t="e">
        <f t="shared" si="1"/>
        <v>#N/A</v>
      </c>
      <c r="K47" s="97" t="e">
        <f t="shared" si="1"/>
        <v>#N/A</v>
      </c>
    </row>
    <row r="48" spans="3:11" ht="16.5" thickTop="1" thickBot="1" x14ac:dyDescent="0.3">
      <c r="F48" s="80" t="e">
        <v>#N/A</v>
      </c>
      <c r="G48" s="80" t="e">
        <v>#N/A</v>
      </c>
      <c r="H48" s="80" t="e">
        <v>#N/A</v>
      </c>
      <c r="I48" s="97" t="e">
        <f t="shared" si="1"/>
        <v>#N/A</v>
      </c>
      <c r="J48" s="97" t="e">
        <f t="shared" si="1"/>
        <v>#N/A</v>
      </c>
      <c r="K48" s="97" t="e">
        <f t="shared" si="1"/>
        <v>#N/A</v>
      </c>
    </row>
    <row r="49" spans="6:11" ht="16.5" thickTop="1" thickBot="1" x14ac:dyDescent="0.3">
      <c r="F49" s="80" t="e">
        <v>#N/A</v>
      </c>
      <c r="G49" s="80" t="e">
        <v>#N/A</v>
      </c>
      <c r="H49" s="80" t="e">
        <v>#N/A</v>
      </c>
      <c r="I49" s="97" t="e">
        <f t="shared" si="1"/>
        <v>#N/A</v>
      </c>
      <c r="J49" s="97" t="e">
        <f t="shared" si="1"/>
        <v>#N/A</v>
      </c>
      <c r="K49" s="97" t="e">
        <f t="shared" si="1"/>
        <v>#N/A</v>
      </c>
    </row>
    <row r="50" spans="6:11" ht="15.75" thickTop="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4FFF5-5135-43AC-B9F2-F325E76D5601}">
  <dimension ref="A1:F107"/>
  <sheetViews>
    <sheetView workbookViewId="0">
      <selection activeCell="E6" sqref="E6"/>
    </sheetView>
  </sheetViews>
  <sheetFormatPr defaultRowHeight="15" x14ac:dyDescent="0.25"/>
  <cols>
    <col min="1" max="1" width="23" customWidth="1"/>
    <col min="2" max="2" width="49.42578125" customWidth="1"/>
    <col min="3" max="6" width="23" customWidth="1"/>
  </cols>
  <sheetData>
    <row r="1" spans="1:6" x14ac:dyDescent="0.25">
      <c r="A1" t="s">
        <v>247</v>
      </c>
      <c r="B1" t="s">
        <v>246</v>
      </c>
      <c r="C1" t="s">
        <v>245</v>
      </c>
      <c r="D1" t="s">
        <v>244</v>
      </c>
      <c r="E1" t="s">
        <v>243</v>
      </c>
      <c r="F1" t="s">
        <v>252</v>
      </c>
    </row>
    <row r="2" spans="1:6" x14ac:dyDescent="0.25">
      <c r="A2" t="s">
        <v>242</v>
      </c>
      <c r="B2" t="s">
        <v>205</v>
      </c>
      <c r="C2" t="s">
        <v>204</v>
      </c>
      <c r="D2">
        <v>210440</v>
      </c>
      <c r="E2">
        <v>51.150100000000002</v>
      </c>
      <c r="F2" t="s">
        <v>130</v>
      </c>
    </row>
    <row r="3" spans="1:6" x14ac:dyDescent="0.25">
      <c r="A3" t="s">
        <v>253</v>
      </c>
      <c r="B3" t="s">
        <v>254</v>
      </c>
      <c r="C3" t="s">
        <v>255</v>
      </c>
      <c r="D3">
        <v>220300</v>
      </c>
      <c r="E3">
        <v>5.0298999999999996</v>
      </c>
      <c r="F3" t="s">
        <v>130</v>
      </c>
    </row>
    <row r="4" spans="1:6" x14ac:dyDescent="0.25">
      <c r="A4" t="s">
        <v>241</v>
      </c>
      <c r="B4" t="s">
        <v>94</v>
      </c>
      <c r="C4" t="s">
        <v>240</v>
      </c>
      <c r="D4">
        <v>61410</v>
      </c>
      <c r="E4">
        <v>50.010199999999998</v>
      </c>
      <c r="F4" t="s">
        <v>130</v>
      </c>
    </row>
    <row r="5" spans="1:6" x14ac:dyDescent="0.25">
      <c r="A5" t="s">
        <v>256</v>
      </c>
      <c r="B5" t="s">
        <v>257</v>
      </c>
      <c r="C5" t="s">
        <v>258</v>
      </c>
      <c r="D5">
        <v>493000</v>
      </c>
      <c r="E5">
        <v>24.010100000000001</v>
      </c>
      <c r="F5" t="s">
        <v>130</v>
      </c>
    </row>
    <row r="6" spans="1:6" x14ac:dyDescent="0.25">
      <c r="A6" t="s">
        <v>259</v>
      </c>
      <c r="B6" t="s">
        <v>260</v>
      </c>
      <c r="C6" t="s">
        <v>261</v>
      </c>
      <c r="D6">
        <v>493000</v>
      </c>
      <c r="E6">
        <v>24.010100000000001</v>
      </c>
      <c r="F6" t="s">
        <v>130</v>
      </c>
    </row>
    <row r="7" spans="1:6" x14ac:dyDescent="0.25">
      <c r="A7" t="s">
        <v>262</v>
      </c>
      <c r="B7" t="s">
        <v>263</v>
      </c>
      <c r="C7" t="s">
        <v>264</v>
      </c>
      <c r="D7">
        <v>493000</v>
      </c>
      <c r="E7">
        <v>24.010100000000001</v>
      </c>
      <c r="F7" t="s">
        <v>130</v>
      </c>
    </row>
    <row r="8" spans="1:6" x14ac:dyDescent="0.25">
      <c r="A8" t="s">
        <v>265</v>
      </c>
      <c r="B8" t="s">
        <v>266</v>
      </c>
      <c r="C8" t="s">
        <v>267</v>
      </c>
      <c r="D8">
        <v>490110</v>
      </c>
      <c r="E8">
        <v>24.010100000000001</v>
      </c>
      <c r="F8" t="s">
        <v>130</v>
      </c>
    </row>
    <row r="9" spans="1:6" x14ac:dyDescent="0.25">
      <c r="A9" t="s">
        <v>268</v>
      </c>
      <c r="B9" t="s">
        <v>269</v>
      </c>
      <c r="C9" t="s">
        <v>270</v>
      </c>
      <c r="D9">
        <v>100400</v>
      </c>
      <c r="E9">
        <v>50.0901</v>
      </c>
      <c r="F9" t="s">
        <v>130</v>
      </c>
    </row>
    <row r="10" spans="1:6" x14ac:dyDescent="0.25">
      <c r="A10" t="s">
        <v>271</v>
      </c>
      <c r="B10" t="s">
        <v>272</v>
      </c>
      <c r="C10" t="s">
        <v>273</v>
      </c>
      <c r="D10">
        <v>101100</v>
      </c>
      <c r="E10">
        <v>50.060499999999998</v>
      </c>
      <c r="F10" t="s">
        <v>130</v>
      </c>
    </row>
    <row r="11" spans="1:6" x14ac:dyDescent="0.25">
      <c r="A11" t="s">
        <v>274</v>
      </c>
      <c r="B11" t="s">
        <v>275</v>
      </c>
      <c r="C11" t="s">
        <v>276</v>
      </c>
      <c r="D11">
        <v>110500</v>
      </c>
      <c r="E11">
        <v>16.090499999999999</v>
      </c>
      <c r="F11" t="s">
        <v>130</v>
      </c>
    </row>
    <row r="12" spans="1:6" x14ac:dyDescent="0.25">
      <c r="A12" t="s">
        <v>277</v>
      </c>
      <c r="B12" t="s">
        <v>278</v>
      </c>
      <c r="C12" t="s">
        <v>279</v>
      </c>
      <c r="D12">
        <v>100700</v>
      </c>
      <c r="E12">
        <v>50.0501</v>
      </c>
      <c r="F12" t="s">
        <v>130</v>
      </c>
    </row>
    <row r="13" spans="1:6" x14ac:dyDescent="0.25">
      <c r="A13" t="s">
        <v>280</v>
      </c>
      <c r="B13" t="s">
        <v>281</v>
      </c>
      <c r="C13" t="s">
        <v>282</v>
      </c>
      <c r="D13">
        <v>220800</v>
      </c>
      <c r="E13">
        <v>45.110100000000003</v>
      </c>
      <c r="F13" t="s">
        <v>130</v>
      </c>
    </row>
    <row r="14" spans="1:6" x14ac:dyDescent="0.25">
      <c r="A14" t="s">
        <v>283</v>
      </c>
      <c r="B14" t="s">
        <v>284</v>
      </c>
      <c r="C14" t="s">
        <v>285</v>
      </c>
      <c r="D14">
        <v>150600</v>
      </c>
      <c r="E14">
        <v>9.0100999999999996</v>
      </c>
      <c r="F14" t="s">
        <v>130</v>
      </c>
    </row>
    <row r="15" spans="1:6" x14ac:dyDescent="0.25">
      <c r="A15" t="s">
        <v>286</v>
      </c>
      <c r="B15" t="s">
        <v>287</v>
      </c>
      <c r="C15" t="s">
        <v>288</v>
      </c>
      <c r="D15">
        <v>220400</v>
      </c>
      <c r="E15">
        <v>45.060099999999998</v>
      </c>
      <c r="F15" t="s">
        <v>130</v>
      </c>
    </row>
    <row r="16" spans="1:6" x14ac:dyDescent="0.25">
      <c r="A16" t="s">
        <v>289</v>
      </c>
      <c r="B16" t="s">
        <v>290</v>
      </c>
      <c r="C16" t="s">
        <v>291</v>
      </c>
      <c r="D16">
        <v>150100</v>
      </c>
      <c r="E16">
        <v>23.010100000000001</v>
      </c>
      <c r="F16" t="s">
        <v>130</v>
      </c>
    </row>
    <row r="17" spans="1:6" x14ac:dyDescent="0.25">
      <c r="A17" t="s">
        <v>292</v>
      </c>
      <c r="B17" t="s">
        <v>293</v>
      </c>
      <c r="C17" t="s">
        <v>294</v>
      </c>
      <c r="D17">
        <v>490120</v>
      </c>
      <c r="E17">
        <v>24.010100000000001</v>
      </c>
      <c r="F17" t="s">
        <v>130</v>
      </c>
    </row>
    <row r="18" spans="1:6" x14ac:dyDescent="0.25">
      <c r="A18" t="s">
        <v>295</v>
      </c>
      <c r="B18" t="s">
        <v>296</v>
      </c>
      <c r="C18" t="s">
        <v>297</v>
      </c>
      <c r="D18">
        <v>220500</v>
      </c>
      <c r="E18">
        <v>54.010100000000001</v>
      </c>
      <c r="F18" t="s">
        <v>130</v>
      </c>
    </row>
    <row r="19" spans="1:6" x14ac:dyDescent="0.25">
      <c r="A19" t="s">
        <v>298</v>
      </c>
      <c r="B19" t="s">
        <v>299</v>
      </c>
      <c r="C19" t="s">
        <v>300</v>
      </c>
      <c r="D19">
        <v>127000</v>
      </c>
      <c r="E19">
        <v>31.0505</v>
      </c>
      <c r="F19" t="s">
        <v>130</v>
      </c>
    </row>
    <row r="20" spans="1:6" x14ac:dyDescent="0.25">
      <c r="A20" t="s">
        <v>301</v>
      </c>
      <c r="B20" t="s">
        <v>302</v>
      </c>
      <c r="C20" t="s">
        <v>303</v>
      </c>
      <c r="D20">
        <v>140100</v>
      </c>
      <c r="E20">
        <v>22</v>
      </c>
      <c r="F20" t="s">
        <v>130</v>
      </c>
    </row>
    <row r="21" spans="1:6" x14ac:dyDescent="0.25">
      <c r="A21" t="s">
        <v>304</v>
      </c>
      <c r="B21" t="s">
        <v>305</v>
      </c>
      <c r="C21" t="s">
        <v>306</v>
      </c>
      <c r="D21">
        <v>100400</v>
      </c>
      <c r="E21">
        <v>50.0901</v>
      </c>
      <c r="F21" t="s">
        <v>130</v>
      </c>
    </row>
    <row r="22" spans="1:6" x14ac:dyDescent="0.25">
      <c r="A22" t="s">
        <v>307</v>
      </c>
      <c r="B22" t="s">
        <v>308</v>
      </c>
      <c r="C22" t="s">
        <v>309</v>
      </c>
      <c r="D22">
        <v>220700</v>
      </c>
      <c r="E22">
        <v>45.100099999999998</v>
      </c>
      <c r="F22" t="s">
        <v>130</v>
      </c>
    </row>
    <row r="23" spans="1:6" x14ac:dyDescent="0.25">
      <c r="A23" t="s">
        <v>310</v>
      </c>
      <c r="B23" t="s">
        <v>311</v>
      </c>
      <c r="C23" t="s">
        <v>312</v>
      </c>
      <c r="D23">
        <v>200100</v>
      </c>
      <c r="E23">
        <v>42.010100000000001</v>
      </c>
      <c r="F23" t="s">
        <v>130</v>
      </c>
    </row>
    <row r="24" spans="1:6" x14ac:dyDescent="0.25">
      <c r="A24" t="s">
        <v>313</v>
      </c>
      <c r="B24" t="s">
        <v>314</v>
      </c>
      <c r="C24" t="s">
        <v>315</v>
      </c>
      <c r="D24">
        <v>100200</v>
      </c>
      <c r="E24">
        <v>50.070099999999996</v>
      </c>
      <c r="F24" t="s">
        <v>130</v>
      </c>
    </row>
    <row r="25" spans="1:6" x14ac:dyDescent="0.25">
      <c r="A25" t="s">
        <v>316</v>
      </c>
      <c r="B25" t="s">
        <v>317</v>
      </c>
      <c r="C25" t="s">
        <v>318</v>
      </c>
      <c r="D25">
        <v>220100</v>
      </c>
      <c r="E25">
        <v>5.0199999999999996</v>
      </c>
      <c r="F25" t="s">
        <v>130</v>
      </c>
    </row>
    <row r="26" spans="1:6" x14ac:dyDescent="0.25">
      <c r="A26" t="s">
        <v>319</v>
      </c>
      <c r="B26" t="s">
        <v>320</v>
      </c>
      <c r="C26" t="s">
        <v>321</v>
      </c>
      <c r="D26">
        <v>110500</v>
      </c>
      <c r="E26">
        <v>16.090499999999999</v>
      </c>
      <c r="F26" t="s">
        <v>130</v>
      </c>
    </row>
    <row r="27" spans="1:6" x14ac:dyDescent="0.25">
      <c r="A27" t="s">
        <v>322</v>
      </c>
      <c r="B27" t="s">
        <v>323</v>
      </c>
      <c r="C27" t="s">
        <v>324</v>
      </c>
      <c r="D27">
        <v>100700</v>
      </c>
      <c r="E27">
        <v>50.0501</v>
      </c>
      <c r="F27" t="s">
        <v>130</v>
      </c>
    </row>
    <row r="28" spans="1:6" x14ac:dyDescent="0.25">
      <c r="A28" t="s">
        <v>325</v>
      </c>
      <c r="B28" t="s">
        <v>120</v>
      </c>
      <c r="C28" t="s">
        <v>130</v>
      </c>
      <c r="D28">
        <v>95220</v>
      </c>
      <c r="E28">
        <v>46.030200000000001</v>
      </c>
      <c r="F28" t="s">
        <v>130</v>
      </c>
    </row>
    <row r="29" spans="1:6" x14ac:dyDescent="0.25">
      <c r="A29" t="s">
        <v>239</v>
      </c>
      <c r="B29" t="s">
        <v>78</v>
      </c>
      <c r="C29" t="s">
        <v>238</v>
      </c>
      <c r="D29">
        <v>94800</v>
      </c>
      <c r="E29">
        <v>47.060400000000001</v>
      </c>
      <c r="F29" t="s">
        <v>130</v>
      </c>
    </row>
    <row r="30" spans="1:6" x14ac:dyDescent="0.25">
      <c r="A30" t="s">
        <v>237</v>
      </c>
      <c r="B30" t="s">
        <v>77</v>
      </c>
      <c r="C30" t="s">
        <v>202</v>
      </c>
      <c r="D30">
        <v>210500</v>
      </c>
      <c r="E30">
        <v>43.0107</v>
      </c>
      <c r="F30" t="s">
        <v>130</v>
      </c>
    </row>
    <row r="31" spans="1:6" x14ac:dyDescent="0.25">
      <c r="A31" t="s">
        <v>236</v>
      </c>
      <c r="B31" t="s">
        <v>107</v>
      </c>
      <c r="C31" t="s">
        <v>235</v>
      </c>
      <c r="D31">
        <v>94800</v>
      </c>
      <c r="E31">
        <v>47.060499999999998</v>
      </c>
      <c r="F31" t="s">
        <v>130</v>
      </c>
    </row>
    <row r="32" spans="1:6" x14ac:dyDescent="0.25">
      <c r="A32" t="s">
        <v>234</v>
      </c>
      <c r="B32" t="s">
        <v>233</v>
      </c>
      <c r="C32" t="s">
        <v>130</v>
      </c>
      <c r="D32">
        <v>11200</v>
      </c>
      <c r="E32">
        <v>1.0102</v>
      </c>
      <c r="F32" t="s">
        <v>130</v>
      </c>
    </row>
    <row r="33" spans="1:6" x14ac:dyDescent="0.25">
      <c r="A33" t="s">
        <v>326</v>
      </c>
      <c r="B33" t="s">
        <v>327</v>
      </c>
      <c r="C33" t="s">
        <v>328</v>
      </c>
      <c r="D33">
        <v>191100</v>
      </c>
      <c r="E33">
        <v>40.020099999999999</v>
      </c>
      <c r="F33" t="s">
        <v>130</v>
      </c>
    </row>
    <row r="34" spans="1:6" x14ac:dyDescent="0.25">
      <c r="A34" t="s">
        <v>329</v>
      </c>
      <c r="B34" t="s">
        <v>330</v>
      </c>
      <c r="C34" t="s">
        <v>331</v>
      </c>
      <c r="D34">
        <v>40100</v>
      </c>
      <c r="E34">
        <v>26.010100000000001</v>
      </c>
      <c r="F34" t="s">
        <v>130</v>
      </c>
    </row>
    <row r="35" spans="1:6" x14ac:dyDescent="0.25">
      <c r="A35" t="s">
        <v>232</v>
      </c>
      <c r="B35" t="s">
        <v>179</v>
      </c>
      <c r="C35" t="s">
        <v>231</v>
      </c>
      <c r="D35">
        <v>51400</v>
      </c>
      <c r="E35">
        <v>52.020099999999999</v>
      </c>
      <c r="F35" t="s">
        <v>130</v>
      </c>
    </row>
    <row r="36" spans="1:6" x14ac:dyDescent="0.25">
      <c r="A36" t="s">
        <v>230</v>
      </c>
      <c r="B36" t="s">
        <v>121</v>
      </c>
      <c r="C36" t="s">
        <v>173</v>
      </c>
      <c r="D36">
        <v>70710</v>
      </c>
      <c r="E36">
        <v>11.9999</v>
      </c>
      <c r="F36" t="s">
        <v>130</v>
      </c>
    </row>
    <row r="37" spans="1:6" x14ac:dyDescent="0.25">
      <c r="A37" t="s">
        <v>229</v>
      </c>
      <c r="B37" t="s">
        <v>93</v>
      </c>
      <c r="C37" t="s">
        <v>228</v>
      </c>
      <c r="D37">
        <v>95700</v>
      </c>
      <c r="E37">
        <v>46.041200000000003</v>
      </c>
      <c r="F37" t="s">
        <v>130</v>
      </c>
    </row>
    <row r="38" spans="1:6" x14ac:dyDescent="0.25">
      <c r="A38" t="s">
        <v>227</v>
      </c>
      <c r="B38" t="s">
        <v>226</v>
      </c>
      <c r="C38" t="s">
        <v>143</v>
      </c>
      <c r="D38">
        <v>61430</v>
      </c>
      <c r="E38">
        <v>11.0801</v>
      </c>
      <c r="F38" t="s">
        <v>130</v>
      </c>
    </row>
    <row r="39" spans="1:6" x14ac:dyDescent="0.25">
      <c r="A39" t="s">
        <v>225</v>
      </c>
      <c r="B39" t="s">
        <v>95</v>
      </c>
      <c r="C39" t="s">
        <v>224</v>
      </c>
      <c r="D39">
        <v>130500</v>
      </c>
      <c r="E39">
        <v>19.070799999999998</v>
      </c>
      <c r="F39" t="s">
        <v>130</v>
      </c>
    </row>
    <row r="40" spans="1:6" x14ac:dyDescent="0.25">
      <c r="A40" t="s">
        <v>332</v>
      </c>
      <c r="B40" t="s">
        <v>333</v>
      </c>
      <c r="C40" t="s">
        <v>334</v>
      </c>
      <c r="D40">
        <v>90100</v>
      </c>
      <c r="E40">
        <v>14.010199999999999</v>
      </c>
      <c r="F40" t="s">
        <v>130</v>
      </c>
    </row>
    <row r="41" spans="1:6" x14ac:dyDescent="0.25">
      <c r="A41" t="s">
        <v>335</v>
      </c>
      <c r="B41" t="s">
        <v>336</v>
      </c>
      <c r="C41" t="s">
        <v>337</v>
      </c>
      <c r="D41">
        <v>127000</v>
      </c>
      <c r="E41">
        <v>31.0501</v>
      </c>
      <c r="F41" t="s">
        <v>130</v>
      </c>
    </row>
    <row r="42" spans="1:6" x14ac:dyDescent="0.25">
      <c r="A42" t="s">
        <v>223</v>
      </c>
      <c r="B42" t="s">
        <v>222</v>
      </c>
      <c r="C42" t="s">
        <v>221</v>
      </c>
      <c r="D42">
        <v>19900</v>
      </c>
      <c r="E42">
        <v>1.9999</v>
      </c>
      <c r="F42" t="s">
        <v>130</v>
      </c>
    </row>
    <row r="43" spans="1:6" x14ac:dyDescent="0.25">
      <c r="A43" t="s">
        <v>220</v>
      </c>
      <c r="B43" t="s">
        <v>219</v>
      </c>
      <c r="C43" t="s">
        <v>218</v>
      </c>
      <c r="D43">
        <v>123010</v>
      </c>
      <c r="E43">
        <v>51.380099999999999</v>
      </c>
      <c r="F43" t="s">
        <v>130</v>
      </c>
    </row>
    <row r="44" spans="1:6" x14ac:dyDescent="0.25">
      <c r="A44" t="s">
        <v>217</v>
      </c>
      <c r="B44" t="s">
        <v>153</v>
      </c>
      <c r="C44" t="s">
        <v>216</v>
      </c>
      <c r="D44">
        <v>123020</v>
      </c>
      <c r="E44">
        <v>51.390099999999997</v>
      </c>
      <c r="F44" t="s">
        <v>130</v>
      </c>
    </row>
    <row r="45" spans="1:6" x14ac:dyDescent="0.25">
      <c r="A45" t="s">
        <v>215</v>
      </c>
      <c r="B45" t="s">
        <v>214</v>
      </c>
      <c r="C45" t="s">
        <v>213</v>
      </c>
      <c r="D45">
        <v>70820</v>
      </c>
      <c r="E45">
        <v>11.9999</v>
      </c>
      <c r="F45" t="s">
        <v>130</v>
      </c>
    </row>
    <row r="46" spans="1:6" x14ac:dyDescent="0.25">
      <c r="A46" t="s">
        <v>212</v>
      </c>
      <c r="B46" t="s">
        <v>208</v>
      </c>
      <c r="C46" t="s">
        <v>211</v>
      </c>
      <c r="D46">
        <v>121000</v>
      </c>
      <c r="E46">
        <v>51.090800000000002</v>
      </c>
      <c r="F46" t="s">
        <v>130</v>
      </c>
    </row>
    <row r="47" spans="1:6" x14ac:dyDescent="0.25">
      <c r="A47" t="s">
        <v>210</v>
      </c>
      <c r="B47" t="s">
        <v>97</v>
      </c>
      <c r="C47" t="s">
        <v>141</v>
      </c>
      <c r="D47">
        <v>95650</v>
      </c>
      <c r="E47">
        <v>48.050800000000002</v>
      </c>
      <c r="F47" t="s">
        <v>130</v>
      </c>
    </row>
    <row r="48" spans="1:6" x14ac:dyDescent="0.25">
      <c r="A48" t="s">
        <v>338</v>
      </c>
      <c r="B48" t="s">
        <v>339</v>
      </c>
      <c r="C48" t="s">
        <v>340</v>
      </c>
      <c r="D48">
        <v>210500</v>
      </c>
      <c r="E48">
        <v>43.010300000000001</v>
      </c>
      <c r="F48" t="s">
        <v>130</v>
      </c>
    </row>
    <row r="49" spans="1:6" x14ac:dyDescent="0.25">
      <c r="A49" t="s">
        <v>341</v>
      </c>
      <c r="B49" t="s">
        <v>342</v>
      </c>
      <c r="C49" t="s">
        <v>343</v>
      </c>
      <c r="D49">
        <v>11200</v>
      </c>
      <c r="E49">
        <v>1.0102</v>
      </c>
      <c r="F49" t="s">
        <v>130</v>
      </c>
    </row>
    <row r="50" spans="1:6" x14ac:dyDescent="0.25">
      <c r="A50" t="s">
        <v>344</v>
      </c>
      <c r="B50" t="s">
        <v>345</v>
      </c>
      <c r="C50" t="s">
        <v>346</v>
      </c>
      <c r="D50">
        <v>10300</v>
      </c>
      <c r="E50">
        <v>1.0304</v>
      </c>
      <c r="F50" t="s">
        <v>130</v>
      </c>
    </row>
    <row r="51" spans="1:6" x14ac:dyDescent="0.25">
      <c r="A51" t="s">
        <v>347</v>
      </c>
      <c r="B51" t="s">
        <v>348</v>
      </c>
      <c r="C51" t="s">
        <v>349</v>
      </c>
      <c r="D51">
        <v>40100</v>
      </c>
      <c r="E51">
        <v>26.010100000000001</v>
      </c>
      <c r="F51" t="s">
        <v>130</v>
      </c>
    </row>
    <row r="52" spans="1:6" x14ac:dyDescent="0.25">
      <c r="A52" t="s">
        <v>350</v>
      </c>
      <c r="B52" t="s">
        <v>351</v>
      </c>
      <c r="C52" t="s">
        <v>352</v>
      </c>
      <c r="D52">
        <v>50500</v>
      </c>
      <c r="E52">
        <v>52.020099999999999</v>
      </c>
      <c r="F52" t="s">
        <v>130</v>
      </c>
    </row>
    <row r="53" spans="1:6" x14ac:dyDescent="0.25">
      <c r="A53" t="s">
        <v>353</v>
      </c>
      <c r="B53" t="s">
        <v>354</v>
      </c>
      <c r="C53" t="s">
        <v>355</v>
      </c>
      <c r="D53">
        <v>190500</v>
      </c>
      <c r="E53">
        <v>40.0501</v>
      </c>
      <c r="F53" t="s">
        <v>130</v>
      </c>
    </row>
    <row r="54" spans="1:6" x14ac:dyDescent="0.25">
      <c r="A54" t="s">
        <v>356</v>
      </c>
      <c r="B54" t="s">
        <v>357</v>
      </c>
      <c r="C54" t="s">
        <v>358</v>
      </c>
      <c r="D54">
        <v>70600</v>
      </c>
      <c r="E54">
        <v>30.3001</v>
      </c>
      <c r="F54" t="s">
        <v>130</v>
      </c>
    </row>
    <row r="55" spans="1:6" x14ac:dyDescent="0.25">
      <c r="A55" t="s">
        <v>359</v>
      </c>
      <c r="B55" t="s">
        <v>360</v>
      </c>
      <c r="C55" t="s">
        <v>361</v>
      </c>
      <c r="D55">
        <v>130500</v>
      </c>
      <c r="E55">
        <v>19.070799999999998</v>
      </c>
      <c r="F55" t="s">
        <v>130</v>
      </c>
    </row>
    <row r="56" spans="1:6" x14ac:dyDescent="0.25">
      <c r="A56" t="s">
        <v>362</v>
      </c>
      <c r="B56" t="s">
        <v>363</v>
      </c>
      <c r="C56" t="s">
        <v>364</v>
      </c>
      <c r="D56">
        <v>30100</v>
      </c>
      <c r="E56">
        <v>26.010100000000001</v>
      </c>
      <c r="F56" t="s">
        <v>130</v>
      </c>
    </row>
    <row r="57" spans="1:6" x14ac:dyDescent="0.25">
      <c r="A57" t="s">
        <v>365</v>
      </c>
      <c r="B57" t="s">
        <v>366</v>
      </c>
      <c r="C57" t="s">
        <v>367</v>
      </c>
      <c r="D57">
        <v>60420</v>
      </c>
      <c r="E57">
        <v>9.0701000000000001</v>
      </c>
      <c r="F57" t="s">
        <v>130</v>
      </c>
    </row>
    <row r="58" spans="1:6" x14ac:dyDescent="0.25">
      <c r="A58" t="s">
        <v>368</v>
      </c>
      <c r="B58" t="s">
        <v>369</v>
      </c>
      <c r="C58" t="s">
        <v>370</v>
      </c>
      <c r="D58">
        <v>191400</v>
      </c>
      <c r="E58">
        <v>40.060099999999998</v>
      </c>
      <c r="F58" t="s">
        <v>130</v>
      </c>
    </row>
    <row r="59" spans="1:6" x14ac:dyDescent="0.25">
      <c r="A59" t="s">
        <v>371</v>
      </c>
      <c r="B59" t="s">
        <v>372</v>
      </c>
      <c r="C59" t="s">
        <v>373</v>
      </c>
      <c r="D59">
        <v>170100</v>
      </c>
      <c r="E59">
        <v>27.010100000000001</v>
      </c>
      <c r="F59" t="s">
        <v>130</v>
      </c>
    </row>
    <row r="60" spans="1:6" x14ac:dyDescent="0.25">
      <c r="A60" t="s">
        <v>374</v>
      </c>
      <c r="B60" t="s">
        <v>375</v>
      </c>
      <c r="C60" t="s">
        <v>376</v>
      </c>
      <c r="D60">
        <v>120100</v>
      </c>
      <c r="E60">
        <v>51</v>
      </c>
      <c r="F60" t="s">
        <v>130</v>
      </c>
    </row>
    <row r="61" spans="1:6" x14ac:dyDescent="0.25">
      <c r="A61" t="s">
        <v>377</v>
      </c>
      <c r="B61" t="s">
        <v>378</v>
      </c>
      <c r="C61" t="s">
        <v>379</v>
      </c>
      <c r="D61">
        <v>190200</v>
      </c>
      <c r="E61">
        <v>40.080100000000002</v>
      </c>
      <c r="F61" t="s">
        <v>130</v>
      </c>
    </row>
    <row r="62" spans="1:6" x14ac:dyDescent="0.25">
      <c r="A62" t="s">
        <v>209</v>
      </c>
      <c r="B62" t="s">
        <v>208</v>
      </c>
      <c r="C62" t="s">
        <v>207</v>
      </c>
      <c r="D62">
        <v>121000</v>
      </c>
      <c r="E62">
        <v>51.090800000000002</v>
      </c>
      <c r="F62" t="s">
        <v>130</v>
      </c>
    </row>
    <row r="63" spans="1:6" x14ac:dyDescent="0.25">
      <c r="A63" t="s">
        <v>206</v>
      </c>
      <c r="B63" t="s">
        <v>205</v>
      </c>
      <c r="C63" t="s">
        <v>204</v>
      </c>
      <c r="D63">
        <v>210440</v>
      </c>
      <c r="E63">
        <v>51.150100000000002</v>
      </c>
      <c r="F63" t="s">
        <v>130</v>
      </c>
    </row>
    <row r="64" spans="1:6" x14ac:dyDescent="0.25">
      <c r="A64" t="s">
        <v>203</v>
      </c>
      <c r="B64" t="s">
        <v>77</v>
      </c>
      <c r="C64" t="s">
        <v>202</v>
      </c>
      <c r="D64">
        <v>210500</v>
      </c>
      <c r="E64">
        <v>43.010300000000001</v>
      </c>
      <c r="F64" t="s">
        <v>130</v>
      </c>
    </row>
    <row r="65" spans="1:6" x14ac:dyDescent="0.25">
      <c r="A65" t="s">
        <v>201</v>
      </c>
      <c r="B65" t="s">
        <v>104</v>
      </c>
      <c r="C65" t="s">
        <v>200</v>
      </c>
      <c r="D65">
        <v>11300</v>
      </c>
      <c r="E65">
        <v>1.0102</v>
      </c>
      <c r="F65" t="s">
        <v>130</v>
      </c>
    </row>
    <row r="66" spans="1:6" x14ac:dyDescent="0.25">
      <c r="A66" t="s">
        <v>199</v>
      </c>
      <c r="B66" t="s">
        <v>198</v>
      </c>
      <c r="C66" t="s">
        <v>197</v>
      </c>
      <c r="D66">
        <v>11200</v>
      </c>
      <c r="E66">
        <v>1.0102</v>
      </c>
      <c r="F66" t="s">
        <v>130</v>
      </c>
    </row>
    <row r="67" spans="1:6" x14ac:dyDescent="0.25">
      <c r="A67" t="s">
        <v>196</v>
      </c>
      <c r="B67" t="s">
        <v>195</v>
      </c>
      <c r="C67" t="s">
        <v>194</v>
      </c>
      <c r="D67">
        <v>10100</v>
      </c>
      <c r="E67">
        <v>1.0301</v>
      </c>
      <c r="F67" t="s">
        <v>130</v>
      </c>
    </row>
    <row r="68" spans="1:6" x14ac:dyDescent="0.25">
      <c r="A68" t="s">
        <v>193</v>
      </c>
      <c r="B68" t="s">
        <v>192</v>
      </c>
      <c r="C68" t="s">
        <v>191</v>
      </c>
      <c r="D68">
        <v>10300</v>
      </c>
      <c r="E68">
        <v>1.0102</v>
      </c>
      <c r="F68" t="s">
        <v>130</v>
      </c>
    </row>
    <row r="69" spans="1:6" x14ac:dyDescent="0.25">
      <c r="A69" t="s">
        <v>190</v>
      </c>
      <c r="B69" t="s">
        <v>189</v>
      </c>
      <c r="C69" t="s">
        <v>188</v>
      </c>
      <c r="D69">
        <v>10100</v>
      </c>
      <c r="E69">
        <v>1.0102</v>
      </c>
      <c r="F69" t="s">
        <v>130</v>
      </c>
    </row>
    <row r="70" spans="1:6" x14ac:dyDescent="0.25">
      <c r="A70" t="s">
        <v>187</v>
      </c>
      <c r="B70" t="s">
        <v>186</v>
      </c>
      <c r="C70" t="s">
        <v>185</v>
      </c>
      <c r="D70">
        <v>51400</v>
      </c>
      <c r="E70">
        <v>52.020099999999999</v>
      </c>
      <c r="F70" t="s">
        <v>130</v>
      </c>
    </row>
    <row r="71" spans="1:6" x14ac:dyDescent="0.25">
      <c r="A71" t="s">
        <v>184</v>
      </c>
      <c r="B71" t="s">
        <v>183</v>
      </c>
      <c r="C71" t="s">
        <v>182</v>
      </c>
      <c r="D71">
        <v>50600</v>
      </c>
      <c r="E71">
        <v>52.020099999999999</v>
      </c>
      <c r="F71" t="s">
        <v>130</v>
      </c>
    </row>
    <row r="72" spans="1:6" x14ac:dyDescent="0.25">
      <c r="A72" t="s">
        <v>181</v>
      </c>
      <c r="B72" t="s">
        <v>109</v>
      </c>
      <c r="C72" t="s">
        <v>178</v>
      </c>
      <c r="D72">
        <v>50200</v>
      </c>
      <c r="E72">
        <v>52.030200000000001</v>
      </c>
      <c r="F72" t="s">
        <v>130</v>
      </c>
    </row>
    <row r="73" spans="1:6" x14ac:dyDescent="0.25">
      <c r="A73" t="s">
        <v>180</v>
      </c>
      <c r="B73" t="s">
        <v>179</v>
      </c>
      <c r="C73" t="s">
        <v>178</v>
      </c>
      <c r="D73">
        <v>51400</v>
      </c>
      <c r="E73">
        <v>52.040700000000001</v>
      </c>
      <c r="F73" t="s">
        <v>130</v>
      </c>
    </row>
    <row r="74" spans="1:6" x14ac:dyDescent="0.25">
      <c r="A74" t="s">
        <v>380</v>
      </c>
      <c r="B74" t="s">
        <v>381</v>
      </c>
      <c r="C74" t="s">
        <v>382</v>
      </c>
      <c r="D74">
        <v>490110</v>
      </c>
      <c r="E74">
        <v>24.010100000000001</v>
      </c>
      <c r="F74" t="s">
        <v>130</v>
      </c>
    </row>
    <row r="75" spans="1:6" x14ac:dyDescent="0.25">
      <c r="A75" t="s">
        <v>177</v>
      </c>
      <c r="B75" t="s">
        <v>176</v>
      </c>
      <c r="C75" t="s">
        <v>175</v>
      </c>
      <c r="D75">
        <v>70800</v>
      </c>
      <c r="E75">
        <v>11.9999</v>
      </c>
      <c r="F75" t="s">
        <v>130</v>
      </c>
    </row>
    <row r="76" spans="1:6" x14ac:dyDescent="0.25">
      <c r="A76" t="s">
        <v>174</v>
      </c>
      <c r="B76" t="s">
        <v>121</v>
      </c>
      <c r="C76" t="s">
        <v>173</v>
      </c>
      <c r="D76">
        <v>70710</v>
      </c>
      <c r="E76">
        <v>11.0101</v>
      </c>
      <c r="F76" t="s">
        <v>130</v>
      </c>
    </row>
    <row r="77" spans="1:6" x14ac:dyDescent="0.25">
      <c r="A77" t="s">
        <v>172</v>
      </c>
      <c r="B77" t="s">
        <v>171</v>
      </c>
      <c r="C77" t="s">
        <v>170</v>
      </c>
      <c r="D77">
        <v>70800</v>
      </c>
      <c r="E77">
        <v>11.9999</v>
      </c>
      <c r="F77" t="s">
        <v>130</v>
      </c>
    </row>
    <row r="78" spans="1:6" x14ac:dyDescent="0.25">
      <c r="A78" t="s">
        <v>383</v>
      </c>
      <c r="B78" t="s">
        <v>384</v>
      </c>
      <c r="C78" t="s">
        <v>385</v>
      </c>
      <c r="D78">
        <v>490110</v>
      </c>
      <c r="E78">
        <v>24.010100000000001</v>
      </c>
      <c r="F78" t="s">
        <v>130</v>
      </c>
    </row>
    <row r="79" spans="1:6" x14ac:dyDescent="0.25">
      <c r="A79" t="s">
        <v>169</v>
      </c>
      <c r="B79" t="s">
        <v>94</v>
      </c>
      <c r="C79" t="s">
        <v>168</v>
      </c>
      <c r="D79">
        <v>61410</v>
      </c>
      <c r="E79">
        <v>50.010199999999998</v>
      </c>
      <c r="F79" t="s">
        <v>130</v>
      </c>
    </row>
    <row r="80" spans="1:6" x14ac:dyDescent="0.25">
      <c r="A80" t="s">
        <v>167</v>
      </c>
      <c r="B80" t="s">
        <v>95</v>
      </c>
      <c r="C80" t="s">
        <v>166</v>
      </c>
      <c r="D80">
        <v>130500</v>
      </c>
      <c r="E80">
        <v>13.121</v>
      </c>
      <c r="F80" t="s">
        <v>130</v>
      </c>
    </row>
    <row r="81" spans="1:6" x14ac:dyDescent="0.25">
      <c r="A81" t="s">
        <v>386</v>
      </c>
      <c r="B81" t="s">
        <v>387</v>
      </c>
      <c r="C81" t="s">
        <v>388</v>
      </c>
      <c r="D81">
        <v>90100</v>
      </c>
      <c r="E81">
        <v>14.010199999999999</v>
      </c>
      <c r="F81" t="s">
        <v>130</v>
      </c>
    </row>
    <row r="82" spans="1:6" x14ac:dyDescent="0.25">
      <c r="A82" t="s">
        <v>165</v>
      </c>
      <c r="B82" t="s">
        <v>164</v>
      </c>
      <c r="C82" t="s">
        <v>163</v>
      </c>
      <c r="D82">
        <v>120500</v>
      </c>
      <c r="E82">
        <v>51.1004</v>
      </c>
      <c r="F82" t="s">
        <v>130</v>
      </c>
    </row>
    <row r="83" spans="1:6" x14ac:dyDescent="0.25">
      <c r="A83" t="s">
        <v>162</v>
      </c>
      <c r="B83" t="s">
        <v>161</v>
      </c>
      <c r="C83" t="s">
        <v>160</v>
      </c>
      <c r="D83">
        <v>50630</v>
      </c>
      <c r="E83">
        <v>52.020400000000002</v>
      </c>
      <c r="F83" t="s">
        <v>130</v>
      </c>
    </row>
    <row r="84" spans="1:6" x14ac:dyDescent="0.25">
      <c r="A84" t="s">
        <v>389</v>
      </c>
      <c r="B84" t="s">
        <v>390</v>
      </c>
      <c r="C84" t="s">
        <v>391</v>
      </c>
      <c r="D84">
        <v>490110</v>
      </c>
      <c r="E84">
        <v>24.010100000000001</v>
      </c>
      <c r="F84" t="s">
        <v>130</v>
      </c>
    </row>
    <row r="85" spans="1:6" x14ac:dyDescent="0.25">
      <c r="A85" t="s">
        <v>159</v>
      </c>
      <c r="B85" t="s">
        <v>158</v>
      </c>
      <c r="C85" t="s">
        <v>143</v>
      </c>
      <c r="D85">
        <v>61430</v>
      </c>
      <c r="E85">
        <v>11.0801</v>
      </c>
      <c r="F85" t="s">
        <v>130</v>
      </c>
    </row>
    <row r="86" spans="1:6" x14ac:dyDescent="0.25">
      <c r="A86" t="s">
        <v>157</v>
      </c>
      <c r="B86" t="s">
        <v>156</v>
      </c>
      <c r="C86" t="s">
        <v>155</v>
      </c>
      <c r="D86">
        <v>19900</v>
      </c>
      <c r="E86">
        <v>1.9999</v>
      </c>
      <c r="F86" t="s">
        <v>130</v>
      </c>
    </row>
    <row r="87" spans="1:6" x14ac:dyDescent="0.25">
      <c r="A87" t="s">
        <v>392</v>
      </c>
      <c r="B87" t="s">
        <v>269</v>
      </c>
      <c r="C87" t="s">
        <v>393</v>
      </c>
      <c r="D87">
        <v>100400</v>
      </c>
      <c r="E87">
        <v>50.0901</v>
      </c>
      <c r="F87" t="s">
        <v>130</v>
      </c>
    </row>
    <row r="88" spans="1:6" x14ac:dyDescent="0.25">
      <c r="A88" t="s">
        <v>154</v>
      </c>
      <c r="B88" t="s">
        <v>153</v>
      </c>
      <c r="C88" t="s">
        <v>152</v>
      </c>
      <c r="D88">
        <v>123020</v>
      </c>
      <c r="E88">
        <v>51.390099999999997</v>
      </c>
      <c r="F88" t="s">
        <v>130</v>
      </c>
    </row>
    <row r="89" spans="1:6" x14ac:dyDescent="0.25">
      <c r="A89" t="s">
        <v>151</v>
      </c>
      <c r="B89" t="s">
        <v>150</v>
      </c>
      <c r="C89" t="s">
        <v>149</v>
      </c>
      <c r="D89">
        <v>70820</v>
      </c>
      <c r="E89">
        <v>11.100300000000001</v>
      </c>
      <c r="F89" t="s">
        <v>130</v>
      </c>
    </row>
    <row r="90" spans="1:6" x14ac:dyDescent="0.25">
      <c r="A90" t="s">
        <v>394</v>
      </c>
      <c r="B90" t="s">
        <v>272</v>
      </c>
      <c r="C90" t="s">
        <v>273</v>
      </c>
      <c r="D90">
        <v>101100</v>
      </c>
      <c r="E90">
        <v>50.060499999999998</v>
      </c>
      <c r="F90" t="s">
        <v>130</v>
      </c>
    </row>
    <row r="91" spans="1:6" x14ac:dyDescent="0.25">
      <c r="A91" t="s">
        <v>395</v>
      </c>
      <c r="B91" t="s">
        <v>275</v>
      </c>
      <c r="C91" t="s">
        <v>396</v>
      </c>
      <c r="D91">
        <v>110500</v>
      </c>
      <c r="E91">
        <v>16.090499999999999</v>
      </c>
      <c r="F91" t="s">
        <v>130</v>
      </c>
    </row>
    <row r="92" spans="1:6" x14ac:dyDescent="0.25">
      <c r="A92" t="s">
        <v>148</v>
      </c>
      <c r="B92" t="s">
        <v>147</v>
      </c>
      <c r="C92" t="s">
        <v>146</v>
      </c>
      <c r="D92">
        <v>70100</v>
      </c>
      <c r="E92">
        <v>11.9999</v>
      </c>
      <c r="F92" t="s">
        <v>130</v>
      </c>
    </row>
    <row r="93" spans="1:6" x14ac:dyDescent="0.25">
      <c r="A93" t="s">
        <v>145</v>
      </c>
      <c r="B93" t="s">
        <v>144</v>
      </c>
      <c r="C93" t="s">
        <v>143</v>
      </c>
      <c r="D93">
        <v>61430</v>
      </c>
      <c r="E93">
        <v>11.0801</v>
      </c>
      <c r="F93" t="s">
        <v>130</v>
      </c>
    </row>
    <row r="94" spans="1:6" x14ac:dyDescent="0.25">
      <c r="A94" t="s">
        <v>142</v>
      </c>
      <c r="B94" t="s">
        <v>97</v>
      </c>
      <c r="C94" t="s">
        <v>141</v>
      </c>
      <c r="D94">
        <v>95650</v>
      </c>
      <c r="E94">
        <v>48.050800000000002</v>
      </c>
      <c r="F94" t="s">
        <v>130</v>
      </c>
    </row>
    <row r="95" spans="1:6" x14ac:dyDescent="0.25">
      <c r="A95" t="s">
        <v>397</v>
      </c>
      <c r="B95" t="s">
        <v>398</v>
      </c>
      <c r="C95" t="s">
        <v>130</v>
      </c>
      <c r="D95">
        <v>490100</v>
      </c>
      <c r="E95">
        <v>24.010100000000001</v>
      </c>
      <c r="F95" t="s">
        <v>130</v>
      </c>
    </row>
    <row r="96" spans="1:6" x14ac:dyDescent="0.25">
      <c r="A96" t="s">
        <v>399</v>
      </c>
      <c r="B96" t="s">
        <v>400</v>
      </c>
      <c r="C96" t="s">
        <v>130</v>
      </c>
      <c r="D96" t="s">
        <v>130</v>
      </c>
      <c r="E96" t="s">
        <v>130</v>
      </c>
      <c r="F96" t="s">
        <v>130</v>
      </c>
    </row>
    <row r="97" spans="1:6" x14ac:dyDescent="0.25">
      <c r="A97" t="s">
        <v>140</v>
      </c>
      <c r="B97" t="s">
        <v>139</v>
      </c>
      <c r="C97" t="s">
        <v>138</v>
      </c>
      <c r="D97">
        <v>51400</v>
      </c>
      <c r="E97">
        <v>52.040100000000002</v>
      </c>
      <c r="F97" t="s">
        <v>130</v>
      </c>
    </row>
    <row r="98" spans="1:6" x14ac:dyDescent="0.25">
      <c r="A98" t="s">
        <v>401</v>
      </c>
      <c r="B98" t="s">
        <v>402</v>
      </c>
      <c r="C98" t="s">
        <v>403</v>
      </c>
      <c r="D98">
        <v>493087</v>
      </c>
      <c r="E98">
        <v>32.010800000000003</v>
      </c>
      <c r="F98" t="s">
        <v>130</v>
      </c>
    </row>
    <row r="99" spans="1:6" x14ac:dyDescent="0.25">
      <c r="A99" t="s">
        <v>404</v>
      </c>
      <c r="B99" t="s">
        <v>405</v>
      </c>
      <c r="C99" t="s">
        <v>406</v>
      </c>
      <c r="D99">
        <v>493087</v>
      </c>
      <c r="E99">
        <v>32.010800000000003</v>
      </c>
      <c r="F99" t="s">
        <v>130</v>
      </c>
    </row>
    <row r="100" spans="1:6" x14ac:dyDescent="0.25">
      <c r="A100" t="s">
        <v>407</v>
      </c>
      <c r="B100" t="s">
        <v>408</v>
      </c>
      <c r="C100" t="s">
        <v>409</v>
      </c>
      <c r="D100">
        <v>493087</v>
      </c>
      <c r="E100">
        <v>32.010800000000003</v>
      </c>
      <c r="F100" t="s">
        <v>130</v>
      </c>
    </row>
    <row r="101" spans="1:6" x14ac:dyDescent="0.25">
      <c r="A101" t="s">
        <v>410</v>
      </c>
      <c r="B101" t="s">
        <v>411</v>
      </c>
      <c r="C101" t="s">
        <v>412</v>
      </c>
      <c r="D101">
        <v>493087</v>
      </c>
      <c r="E101">
        <v>32.010800000000003</v>
      </c>
      <c r="F101" t="s">
        <v>130</v>
      </c>
    </row>
    <row r="102" spans="1:6" x14ac:dyDescent="0.25">
      <c r="A102" t="s">
        <v>413</v>
      </c>
      <c r="B102" t="s">
        <v>414</v>
      </c>
      <c r="C102" t="s">
        <v>415</v>
      </c>
      <c r="D102">
        <v>493087</v>
      </c>
      <c r="E102">
        <v>32.010800000000003</v>
      </c>
      <c r="F102" t="s">
        <v>130</v>
      </c>
    </row>
    <row r="103" spans="1:6" x14ac:dyDescent="0.25">
      <c r="A103" t="s">
        <v>137</v>
      </c>
      <c r="B103" t="s">
        <v>136</v>
      </c>
      <c r="C103" t="s">
        <v>131</v>
      </c>
      <c r="D103" t="s">
        <v>130</v>
      </c>
      <c r="E103" t="s">
        <v>130</v>
      </c>
      <c r="F103" t="s">
        <v>130</v>
      </c>
    </row>
    <row r="104" spans="1:6" x14ac:dyDescent="0.25">
      <c r="A104" t="s">
        <v>135</v>
      </c>
      <c r="B104" t="s">
        <v>134</v>
      </c>
      <c r="C104" t="s">
        <v>131</v>
      </c>
      <c r="D104" t="s">
        <v>130</v>
      </c>
      <c r="E104" t="s">
        <v>130</v>
      </c>
      <c r="F104" t="s">
        <v>130</v>
      </c>
    </row>
    <row r="105" spans="1:6" x14ac:dyDescent="0.25">
      <c r="A105" t="s">
        <v>133</v>
      </c>
      <c r="B105" t="s">
        <v>132</v>
      </c>
      <c r="C105" t="s">
        <v>131</v>
      </c>
      <c r="D105" t="s">
        <v>130</v>
      </c>
      <c r="E105" t="s">
        <v>130</v>
      </c>
      <c r="F105" t="s">
        <v>130</v>
      </c>
    </row>
    <row r="106" spans="1:6" x14ac:dyDescent="0.25">
      <c r="A106" t="s">
        <v>129</v>
      </c>
      <c r="B106" t="s">
        <v>128</v>
      </c>
      <c r="C106" t="s">
        <v>127</v>
      </c>
      <c r="D106">
        <v>51400</v>
      </c>
      <c r="E106">
        <v>11.0601</v>
      </c>
      <c r="F106" t="s">
        <v>130</v>
      </c>
    </row>
    <row r="107" spans="1:6" x14ac:dyDescent="0.25">
      <c r="A107" t="s">
        <v>416</v>
      </c>
      <c r="B107" t="s">
        <v>417</v>
      </c>
      <c r="C107" t="s">
        <v>418</v>
      </c>
      <c r="D107" t="s">
        <v>130</v>
      </c>
      <c r="E107" t="s">
        <v>130</v>
      </c>
      <c r="F107" t="s">
        <v>130</v>
      </c>
    </row>
  </sheetData>
  <autoFilter ref="A1:F107" xr:uid="{534CB128-7F5F-4BAA-8715-5AB62B0ACD9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zoomScaleNormal="100" workbookViewId="0">
      <selection activeCell="A31" sqref="A31"/>
    </sheetView>
  </sheetViews>
  <sheetFormatPr defaultColWidth="8.7109375" defaultRowHeight="15" x14ac:dyDescent="0.25"/>
  <cols>
    <col min="1" max="1" width="69.5703125" style="7" customWidth="1"/>
    <col min="2" max="4" width="8.140625" style="7" bestFit="1" customWidth="1"/>
    <col min="5" max="11" width="8.140625" style="7" customWidth="1"/>
    <col min="12" max="20" width="8.140625" style="1" hidden="1" customWidth="1"/>
    <col min="21" max="23" width="9.140625" style="1" hidden="1" customWidth="1"/>
    <col min="24" max="25" width="9.140625" style="1" customWidth="1"/>
    <col min="26" max="26" width="8.140625" style="1" customWidth="1"/>
    <col min="27" max="27" width="15.85546875" style="8" bestFit="1" customWidth="1"/>
    <col min="28" max="28" width="17" style="8" bestFit="1" customWidth="1"/>
    <col min="29" max="16384" width="8.7109375" style="1"/>
  </cols>
  <sheetData>
    <row r="1" spans="1:29" ht="16.5" thickTop="1" thickBot="1" x14ac:dyDescent="0.3">
      <c r="A1" s="12"/>
      <c r="B1" s="132"/>
      <c r="C1" s="132"/>
      <c r="D1" s="132"/>
      <c r="E1" s="132"/>
      <c r="F1" s="132" t="s">
        <v>0</v>
      </c>
      <c r="G1" s="132"/>
      <c r="H1" s="132"/>
      <c r="I1" s="132"/>
      <c r="J1" s="132"/>
      <c r="K1" s="132"/>
      <c r="L1" s="129" t="s">
        <v>1</v>
      </c>
      <c r="M1" s="129"/>
      <c r="N1" s="129"/>
      <c r="O1" s="129" t="s">
        <v>2</v>
      </c>
      <c r="P1" s="129"/>
      <c r="Q1" s="129"/>
      <c r="R1" s="129" t="s">
        <v>3</v>
      </c>
      <c r="S1" s="129"/>
      <c r="T1" s="129"/>
      <c r="U1" s="129" t="s">
        <v>4</v>
      </c>
      <c r="V1" s="129"/>
      <c r="W1" s="129"/>
      <c r="X1" s="129" t="s">
        <v>5</v>
      </c>
      <c r="Y1" s="129"/>
      <c r="Z1" s="129"/>
      <c r="AA1" s="130"/>
      <c r="AB1" s="130"/>
    </row>
    <row r="2" spans="1:29" ht="16.5" thickTop="1" thickBot="1" x14ac:dyDescent="0.3">
      <c r="A2" s="13" t="s">
        <v>6</v>
      </c>
      <c r="B2" s="14" t="s">
        <v>7</v>
      </c>
      <c r="C2" s="14" t="s">
        <v>8</v>
      </c>
      <c r="D2" s="14" t="s">
        <v>9</v>
      </c>
      <c r="E2" s="14" t="s">
        <v>10</v>
      </c>
      <c r="F2" s="14" t="s">
        <v>11</v>
      </c>
      <c r="G2" s="14" t="s">
        <v>12</v>
      </c>
      <c r="H2" s="14" t="s">
        <v>13</v>
      </c>
      <c r="I2" s="14" t="s">
        <v>14</v>
      </c>
      <c r="J2" s="14" t="s">
        <v>15</v>
      </c>
      <c r="K2" s="14" t="s">
        <v>16</v>
      </c>
      <c r="L2" s="2" t="s">
        <v>17</v>
      </c>
      <c r="M2" s="3" t="s">
        <v>18</v>
      </c>
      <c r="N2" s="4" t="s">
        <v>19</v>
      </c>
      <c r="O2" s="2" t="s">
        <v>17</v>
      </c>
      <c r="P2" s="3" t="s">
        <v>18</v>
      </c>
      <c r="Q2" s="4" t="s">
        <v>19</v>
      </c>
      <c r="R2" s="2" t="s">
        <v>17</v>
      </c>
      <c r="S2" s="3" t="s">
        <v>18</v>
      </c>
      <c r="T2" s="4" t="s">
        <v>19</v>
      </c>
      <c r="U2" s="2" t="s">
        <v>17</v>
      </c>
      <c r="V2" s="3" t="s">
        <v>18</v>
      </c>
      <c r="W2" s="4" t="s">
        <v>19</v>
      </c>
      <c r="X2" s="2" t="s">
        <v>17</v>
      </c>
      <c r="Y2" s="3" t="s">
        <v>18</v>
      </c>
      <c r="Z2" s="4" t="s">
        <v>19</v>
      </c>
      <c r="AA2" s="13" t="s">
        <v>20</v>
      </c>
      <c r="AB2" s="13" t="s">
        <v>21</v>
      </c>
    </row>
    <row r="3" spans="1:29" ht="16.5" thickTop="1" thickBot="1" x14ac:dyDescent="0.3">
      <c r="A3" s="15" t="s">
        <v>29</v>
      </c>
      <c r="B3" s="18"/>
      <c r="C3" s="19">
        <v>0.73699999999999999</v>
      </c>
      <c r="D3" s="19">
        <v>0.76300000000000001</v>
      </c>
      <c r="E3" s="19">
        <v>0.77</v>
      </c>
      <c r="F3" s="20">
        <f t="shared" ref="F3:K3" si="0">AVERAGE(C3:E3)*1.03</f>
        <v>0.77936666666666676</v>
      </c>
      <c r="G3" s="21">
        <f t="shared" si="0"/>
        <v>0.79391255555555551</v>
      </c>
      <c r="H3" s="21">
        <f t="shared" si="0"/>
        <v>0.80452586629629641</v>
      </c>
      <c r="I3" s="21">
        <f t="shared" si="0"/>
        <v>0.81637974705802485</v>
      </c>
      <c r="J3" s="21">
        <f t="shared" si="0"/>
        <v>0.82908757132572442</v>
      </c>
      <c r="K3" s="21">
        <f t="shared" si="0"/>
        <v>0.84116432674014896</v>
      </c>
      <c r="L3" s="22">
        <f>M3*0.9</f>
        <v>0.71452130000000003</v>
      </c>
      <c r="M3" s="23">
        <f>G3</f>
        <v>0.79391255555555551</v>
      </c>
      <c r="N3" s="24">
        <f>M3*1.1</f>
        <v>0.87330381111111111</v>
      </c>
      <c r="O3" s="25">
        <f>P3*0.9</f>
        <v>0.72407327966666679</v>
      </c>
      <c r="P3" s="23">
        <f>H3</f>
        <v>0.80452586629629641</v>
      </c>
      <c r="Q3" s="24">
        <f>P3*1.1</f>
        <v>0.88497845292592614</v>
      </c>
      <c r="R3" s="25">
        <f>S3*0.9</f>
        <v>0.73474177235222238</v>
      </c>
      <c r="S3" s="23">
        <f>I3</f>
        <v>0.81637974705802485</v>
      </c>
      <c r="T3" s="24">
        <f>S3*1.1</f>
        <v>0.89801772176382744</v>
      </c>
      <c r="U3" s="25">
        <f>V3*0.9</f>
        <v>0.74617881419315202</v>
      </c>
      <c r="V3" s="23">
        <f>J3</f>
        <v>0.82908757132572442</v>
      </c>
      <c r="W3" s="24">
        <f>V3*1.1</f>
        <v>0.91199632845829692</v>
      </c>
      <c r="X3" s="22">
        <f>Y3*0.9</f>
        <v>0.75704789406613404</v>
      </c>
      <c r="Y3" s="23">
        <f>K3</f>
        <v>0.84116432674014896</v>
      </c>
      <c r="Z3" s="26">
        <f>Y3*1.1</f>
        <v>0.92528075941416388</v>
      </c>
      <c r="AA3" s="16" t="s">
        <v>27</v>
      </c>
      <c r="AB3" s="16" t="s">
        <v>28</v>
      </c>
      <c r="AC3" s="5"/>
    </row>
    <row r="4" spans="1:29" ht="16.5" thickTop="1" thickBot="1" x14ac:dyDescent="0.3">
      <c r="A4" s="15" t="s">
        <v>22</v>
      </c>
      <c r="B4" s="18"/>
      <c r="C4" s="27">
        <v>661</v>
      </c>
      <c r="D4" s="28">
        <v>699</v>
      </c>
      <c r="E4" s="28">
        <v>851</v>
      </c>
      <c r="F4" s="27">
        <f t="shared" ref="F4:K5" si="1">AVERAGE(C4:E4)*1.1</f>
        <v>810.7</v>
      </c>
      <c r="G4" s="27">
        <f t="shared" si="1"/>
        <v>865.59</v>
      </c>
      <c r="H4" s="27">
        <f t="shared" si="1"/>
        <v>926.673</v>
      </c>
      <c r="I4" s="27">
        <f t="shared" si="1"/>
        <v>954.41976666666665</v>
      </c>
      <c r="J4" s="27">
        <f t="shared" si="1"/>
        <v>1007.1170144444446</v>
      </c>
      <c r="K4" s="27">
        <f t="shared" si="1"/>
        <v>1059.0102530740742</v>
      </c>
      <c r="L4" s="29">
        <f>M4*0.9</f>
        <v>779.03100000000006</v>
      </c>
      <c r="M4" s="30">
        <f>G4</f>
        <v>865.59</v>
      </c>
      <c r="N4" s="31">
        <f>M4*1.3</f>
        <v>1125.2670000000001</v>
      </c>
      <c r="O4" s="32">
        <f>P4*0.9</f>
        <v>834.00570000000005</v>
      </c>
      <c r="P4" s="30">
        <f>H4</f>
        <v>926.673</v>
      </c>
      <c r="Q4" s="31">
        <f>P4*1.3</f>
        <v>1204.6749</v>
      </c>
      <c r="R4" s="32">
        <f>S4*0.9</f>
        <v>858.97779000000003</v>
      </c>
      <c r="S4" s="30">
        <f>I4</f>
        <v>954.41976666666665</v>
      </c>
      <c r="T4" s="31">
        <f>S4*1.3</f>
        <v>1240.7456966666666</v>
      </c>
      <c r="U4" s="32">
        <f>V4*0.9</f>
        <v>906.40531300000021</v>
      </c>
      <c r="V4" s="30">
        <f>J4</f>
        <v>1007.1170144444446</v>
      </c>
      <c r="W4" s="31">
        <f>V4*1.3</f>
        <v>1309.2521187777782</v>
      </c>
      <c r="X4" s="29">
        <f>Y4*0.9</f>
        <v>953.10922776666678</v>
      </c>
      <c r="Y4" s="30">
        <f>K4</f>
        <v>1059.0102530740742</v>
      </c>
      <c r="Z4" s="33">
        <f>Y4*1.3</f>
        <v>1376.7133289962965</v>
      </c>
      <c r="AA4" s="16" t="s">
        <v>23</v>
      </c>
      <c r="AB4" s="16" t="s">
        <v>24</v>
      </c>
      <c r="AC4" s="5"/>
    </row>
    <row r="5" spans="1:29" ht="16.5" thickTop="1" thickBot="1" x14ac:dyDescent="0.3">
      <c r="A5" s="15" t="s">
        <v>30</v>
      </c>
      <c r="B5" s="18"/>
      <c r="C5" s="27">
        <v>981</v>
      </c>
      <c r="D5" s="28">
        <v>952</v>
      </c>
      <c r="E5" s="28">
        <v>1314</v>
      </c>
      <c r="F5" s="27">
        <f t="shared" si="1"/>
        <v>1190.5666666666666</v>
      </c>
      <c r="G5" s="27">
        <f t="shared" si="1"/>
        <v>1267.4077777777779</v>
      </c>
      <c r="H5" s="27">
        <f t="shared" si="1"/>
        <v>1383.0572962962963</v>
      </c>
      <c r="I5" s="27">
        <f t="shared" si="1"/>
        <v>1408.3783049382719</v>
      </c>
      <c r="J5" s="27">
        <f t="shared" si="1"/>
        <v>1488.2425723045271</v>
      </c>
      <c r="K5" s="27">
        <f t="shared" si="1"/>
        <v>1569.2153302976683</v>
      </c>
      <c r="L5" s="29">
        <f>M5*0.9</f>
        <v>1140.6670000000001</v>
      </c>
      <c r="M5" s="30">
        <f>G5</f>
        <v>1267.4077777777779</v>
      </c>
      <c r="N5" s="31">
        <f>M5*1.3</f>
        <v>1647.6301111111113</v>
      </c>
      <c r="O5" s="32">
        <f>P5*0.9</f>
        <v>1244.7515666666666</v>
      </c>
      <c r="P5" s="30">
        <f>H5</f>
        <v>1383.0572962962963</v>
      </c>
      <c r="Q5" s="31">
        <f>P5*1.3</f>
        <v>1797.9744851851851</v>
      </c>
      <c r="R5" s="32">
        <f>S5*0.9</f>
        <v>1267.5404744444447</v>
      </c>
      <c r="S5" s="30">
        <f>I5</f>
        <v>1408.3783049382719</v>
      </c>
      <c r="T5" s="31">
        <f>S5*1.3</f>
        <v>1830.8917964197535</v>
      </c>
      <c r="U5" s="32">
        <f>V5*0.9</f>
        <v>1339.4183150740744</v>
      </c>
      <c r="V5" s="30">
        <f>J5</f>
        <v>1488.2425723045271</v>
      </c>
      <c r="W5" s="31">
        <f>V5*1.3</f>
        <v>1934.7153439958854</v>
      </c>
      <c r="X5" s="29">
        <f>Y5*0.9</f>
        <v>1412.2937972679015</v>
      </c>
      <c r="Y5" s="30">
        <f>K5</f>
        <v>1569.2153302976683</v>
      </c>
      <c r="Z5" s="33">
        <f>Y5*1.3</f>
        <v>2039.9799293869689</v>
      </c>
      <c r="AA5" s="16" t="s">
        <v>23</v>
      </c>
      <c r="AB5" s="16" t="s">
        <v>24</v>
      </c>
      <c r="AC5" s="5"/>
    </row>
    <row r="6" spans="1:29" ht="16.5" thickTop="1" thickBot="1" x14ac:dyDescent="0.3">
      <c r="A6" s="15" t="s">
        <v>52</v>
      </c>
      <c r="B6" s="28">
        <v>665</v>
      </c>
      <c r="C6" s="27">
        <v>642</v>
      </c>
      <c r="D6" s="27">
        <v>772</v>
      </c>
      <c r="E6" s="27">
        <f t="shared" ref="E6:K6" si="2">AVERAGE(B6:D6)*1.05</f>
        <v>727.65</v>
      </c>
      <c r="F6" s="27">
        <f t="shared" si="2"/>
        <v>749.57749999999999</v>
      </c>
      <c r="G6" s="27">
        <f t="shared" si="2"/>
        <v>787.22962499999994</v>
      </c>
      <c r="H6" s="27">
        <f t="shared" si="2"/>
        <v>792.55999374999999</v>
      </c>
      <c r="I6" s="27">
        <f t="shared" si="2"/>
        <v>815.27849156249999</v>
      </c>
      <c r="J6" s="27">
        <f t="shared" si="2"/>
        <v>838.27383860937493</v>
      </c>
      <c r="K6" s="27">
        <f t="shared" si="2"/>
        <v>856.13931337265626</v>
      </c>
      <c r="L6" s="29">
        <f>M6*0.9</f>
        <v>708.50666249999995</v>
      </c>
      <c r="M6" s="30">
        <f>G6</f>
        <v>787.22962499999994</v>
      </c>
      <c r="N6" s="31">
        <f>M6*1.3</f>
        <v>1023.3985124999999</v>
      </c>
      <c r="O6" s="32">
        <f>P6*0.9</f>
        <v>713.303994375</v>
      </c>
      <c r="P6" s="30">
        <f>H6</f>
        <v>792.55999374999999</v>
      </c>
      <c r="Q6" s="31">
        <f>P6*1.3</f>
        <v>1030.327991875</v>
      </c>
      <c r="R6" s="32">
        <f>S6*0.9</f>
        <v>733.75064240624999</v>
      </c>
      <c r="S6" s="30">
        <f>I6</f>
        <v>815.27849156249999</v>
      </c>
      <c r="T6" s="31">
        <f>S6*1.3</f>
        <v>1059.8620390312501</v>
      </c>
      <c r="U6" s="32">
        <f>V6*0.9</f>
        <v>754.44645474843742</v>
      </c>
      <c r="V6" s="30">
        <f>J6</f>
        <v>838.27383860937493</v>
      </c>
      <c r="W6" s="31">
        <f>V6*1.3</f>
        <v>1089.7559901921875</v>
      </c>
      <c r="X6" s="29">
        <f>Y6*0.9</f>
        <v>770.52538203539063</v>
      </c>
      <c r="Y6" s="30">
        <f>K6</f>
        <v>856.13931337265626</v>
      </c>
      <c r="Z6" s="33">
        <f>Y6*1.3</f>
        <v>1112.9811073844533</v>
      </c>
      <c r="AA6" s="17" t="s">
        <v>26</v>
      </c>
      <c r="AB6" s="17" t="s">
        <v>25</v>
      </c>
    </row>
    <row r="7" spans="1:29" ht="16.5" thickTop="1" thickBot="1" x14ac:dyDescent="0.3">
      <c r="A7" s="37" t="s">
        <v>53</v>
      </c>
      <c r="B7" s="34"/>
      <c r="C7" s="34"/>
      <c r="D7" s="34"/>
      <c r="E7" s="34"/>
      <c r="F7" s="34"/>
      <c r="G7" s="34"/>
      <c r="H7" s="34"/>
      <c r="I7" s="34"/>
      <c r="J7" s="34"/>
      <c r="K7" s="34"/>
      <c r="L7" s="35"/>
      <c r="M7" s="34"/>
      <c r="N7" s="35"/>
      <c r="O7" s="35"/>
      <c r="P7" s="34"/>
      <c r="Q7" s="35"/>
      <c r="R7" s="35"/>
      <c r="S7" s="34"/>
      <c r="T7" s="35"/>
      <c r="U7" s="35"/>
      <c r="V7" s="34"/>
      <c r="W7" s="35"/>
      <c r="X7" s="35"/>
      <c r="Y7" s="34"/>
      <c r="Z7" s="35"/>
      <c r="AA7" s="13"/>
      <c r="AB7" s="13"/>
      <c r="AC7" s="6"/>
    </row>
    <row r="8" spans="1:29" ht="16.5" thickTop="1" thickBot="1" x14ac:dyDescent="0.3">
      <c r="A8" s="9" t="s">
        <v>32</v>
      </c>
      <c r="B8" s="34"/>
      <c r="C8" s="20">
        <v>1</v>
      </c>
      <c r="D8" s="20">
        <v>0.91</v>
      </c>
      <c r="E8" s="20">
        <v>1</v>
      </c>
      <c r="F8" s="20">
        <f>AVERAGE(C8:E8)*1.03</f>
        <v>0.9991000000000001</v>
      </c>
      <c r="G8" s="21">
        <f>AVERAGE(D8:F8)*1.03</f>
        <v>0.9987910000000001</v>
      </c>
      <c r="H8" s="21">
        <v>1</v>
      </c>
      <c r="I8" s="21">
        <v>1</v>
      </c>
      <c r="J8" s="21">
        <v>1</v>
      </c>
      <c r="K8" s="21">
        <v>1</v>
      </c>
      <c r="L8" s="22">
        <f>M8*0.9</f>
        <v>0.8989119000000001</v>
      </c>
      <c r="M8" s="23">
        <f>G8</f>
        <v>0.9987910000000001</v>
      </c>
      <c r="N8" s="24">
        <v>1</v>
      </c>
      <c r="O8" s="25">
        <f>P8*0.9</f>
        <v>0.9</v>
      </c>
      <c r="P8" s="23">
        <f>H8</f>
        <v>1</v>
      </c>
      <c r="Q8" s="24">
        <v>1</v>
      </c>
      <c r="R8" s="25">
        <f>S8*0.9</f>
        <v>0.9</v>
      </c>
      <c r="S8" s="23">
        <f>I8</f>
        <v>1</v>
      </c>
      <c r="T8" s="24">
        <v>1</v>
      </c>
      <c r="U8" s="25">
        <f>V8*0.9</f>
        <v>0.9</v>
      </c>
      <c r="V8" s="23">
        <f>J8</f>
        <v>1</v>
      </c>
      <c r="W8" s="24">
        <v>1</v>
      </c>
      <c r="X8" s="22">
        <f>Y8*0.9</f>
        <v>0.9</v>
      </c>
      <c r="Y8" s="23">
        <f>K8</f>
        <v>1</v>
      </c>
      <c r="Z8" s="26">
        <v>1</v>
      </c>
      <c r="AA8" s="16" t="s">
        <v>27</v>
      </c>
      <c r="AB8" s="16" t="s">
        <v>28</v>
      </c>
      <c r="AC8" s="6"/>
    </row>
    <row r="9" spans="1:29" ht="16.5" thickTop="1" thickBot="1" x14ac:dyDescent="0.3">
      <c r="A9" s="9" t="s">
        <v>33</v>
      </c>
      <c r="B9" s="34"/>
      <c r="C9" s="20">
        <v>0.94</v>
      </c>
      <c r="D9" s="20">
        <v>0.94</v>
      </c>
      <c r="E9" s="20">
        <v>0.95</v>
      </c>
      <c r="F9" s="20">
        <f>AVERAGE(C9:E9)*1.03</f>
        <v>0.97163333333333335</v>
      </c>
      <c r="G9" s="21">
        <f>AVERAGE(D9:F9)*1.03</f>
        <v>0.98249411111111107</v>
      </c>
      <c r="H9" s="21">
        <f>AVERAGE(E9:G9)*1.03</f>
        <v>0.99708375592592591</v>
      </c>
      <c r="I9" s="21">
        <v>1</v>
      </c>
      <c r="J9" s="21">
        <v>1</v>
      </c>
      <c r="K9" s="21">
        <v>1</v>
      </c>
      <c r="L9" s="22">
        <f>M9*0.9</f>
        <v>0.88424469999999999</v>
      </c>
      <c r="M9" s="23">
        <f>G9</f>
        <v>0.98249411111111107</v>
      </c>
      <c r="N9" s="24">
        <v>1</v>
      </c>
      <c r="O9" s="25">
        <f>P9*0.9</f>
        <v>0.89737538033333331</v>
      </c>
      <c r="P9" s="23">
        <f>H9</f>
        <v>0.99708375592592591</v>
      </c>
      <c r="Q9" s="24">
        <v>1</v>
      </c>
      <c r="R9" s="25">
        <f>S9*0.9</f>
        <v>0.9</v>
      </c>
      <c r="S9" s="23">
        <f>I9</f>
        <v>1</v>
      </c>
      <c r="T9" s="24">
        <v>1</v>
      </c>
      <c r="U9" s="25">
        <f>V9*0.9</f>
        <v>0.9</v>
      </c>
      <c r="V9" s="23">
        <f>J9</f>
        <v>1</v>
      </c>
      <c r="W9" s="24">
        <v>1</v>
      </c>
      <c r="X9" s="22">
        <f>Y9*0.9</f>
        <v>0.9</v>
      </c>
      <c r="Y9" s="23">
        <f>K9</f>
        <v>1</v>
      </c>
      <c r="Z9" s="26">
        <v>1</v>
      </c>
      <c r="AA9" s="16" t="s">
        <v>27</v>
      </c>
      <c r="AB9" s="16" t="s">
        <v>28</v>
      </c>
      <c r="AC9" s="6"/>
    </row>
    <row r="10" spans="1:29" ht="16.5" thickTop="1" thickBot="1" x14ac:dyDescent="0.25">
      <c r="A10" s="10" t="s">
        <v>34</v>
      </c>
      <c r="B10" s="34"/>
      <c r="C10" s="36">
        <v>1</v>
      </c>
      <c r="D10" s="36">
        <v>1</v>
      </c>
      <c r="E10" s="36">
        <v>1</v>
      </c>
      <c r="F10" s="20">
        <v>1</v>
      </c>
      <c r="G10" s="20">
        <v>1</v>
      </c>
      <c r="H10" s="20">
        <v>1</v>
      </c>
      <c r="I10" s="21">
        <v>1</v>
      </c>
      <c r="J10" s="21">
        <v>1</v>
      </c>
      <c r="K10" s="21">
        <v>1</v>
      </c>
      <c r="L10" s="22">
        <f>M10*0.9</f>
        <v>0.9</v>
      </c>
      <c r="M10" s="23">
        <f>G10</f>
        <v>1</v>
      </c>
      <c r="N10" s="24">
        <v>1</v>
      </c>
      <c r="O10" s="25">
        <f>P10*0.9</f>
        <v>0.9</v>
      </c>
      <c r="P10" s="23">
        <f>H10</f>
        <v>1</v>
      </c>
      <c r="Q10" s="24">
        <v>1</v>
      </c>
      <c r="R10" s="25">
        <f>S10*0.9</f>
        <v>0.9</v>
      </c>
      <c r="S10" s="23">
        <f>I10</f>
        <v>1</v>
      </c>
      <c r="T10" s="24">
        <v>1</v>
      </c>
      <c r="U10" s="25">
        <f>V10*0.9</f>
        <v>0.9</v>
      </c>
      <c r="V10" s="23">
        <f>J10</f>
        <v>1</v>
      </c>
      <c r="W10" s="24">
        <v>1</v>
      </c>
      <c r="X10" s="22">
        <f>Y10*0.9</f>
        <v>0.9</v>
      </c>
      <c r="Y10" s="23">
        <f>K10</f>
        <v>1</v>
      </c>
      <c r="Z10" s="26">
        <v>1</v>
      </c>
      <c r="AA10" s="16" t="s">
        <v>27</v>
      </c>
      <c r="AB10" s="16" t="s">
        <v>28</v>
      </c>
      <c r="AC10" s="6"/>
    </row>
    <row r="11" spans="1:29" s="7" customFormat="1" ht="16.5" thickTop="1" thickBot="1" x14ac:dyDescent="0.3">
      <c r="A11" s="15" t="s">
        <v>31</v>
      </c>
      <c r="B11" s="20"/>
      <c r="C11" s="20"/>
      <c r="D11" s="20"/>
      <c r="E11" s="20"/>
      <c r="F11" s="20"/>
      <c r="G11" s="21"/>
      <c r="H11" s="21"/>
      <c r="I11" s="21"/>
      <c r="J11" s="21"/>
      <c r="K11" s="21"/>
      <c r="L11" s="22"/>
      <c r="M11" s="23"/>
      <c r="N11" s="24"/>
      <c r="O11" s="25"/>
      <c r="P11" s="23"/>
      <c r="Q11" s="24"/>
      <c r="R11" s="25"/>
      <c r="S11" s="23"/>
      <c r="T11" s="24"/>
      <c r="U11" s="25"/>
      <c r="V11" s="23"/>
      <c r="W11" s="24"/>
      <c r="X11" s="22"/>
      <c r="Y11" s="23"/>
      <c r="Z11" s="26"/>
      <c r="AA11" s="16"/>
      <c r="AB11" s="16"/>
    </row>
    <row r="12" spans="1:29" ht="16.5" thickTop="1" thickBot="1" x14ac:dyDescent="0.3">
      <c r="A12" s="11" t="s">
        <v>35</v>
      </c>
      <c r="B12" s="20"/>
      <c r="C12" s="20">
        <v>0.82289999999999996</v>
      </c>
      <c r="D12" s="20">
        <v>0.7248</v>
      </c>
      <c r="E12" s="20">
        <v>0.91890000000000005</v>
      </c>
      <c r="F12" s="20">
        <f t="shared" ref="F12:K12" si="3">AVERAGE(C12:E12)*1.03</f>
        <v>0.8468659999999999</v>
      </c>
      <c r="G12" s="21">
        <f t="shared" si="3"/>
        <v>0.85509432666666663</v>
      </c>
      <c r="H12" s="21">
        <f t="shared" si="3"/>
        <v>0.8998287121555556</v>
      </c>
      <c r="I12" s="21">
        <f t="shared" si="3"/>
        <v>0.89328090332896293</v>
      </c>
      <c r="J12" s="21">
        <f t="shared" si="3"/>
        <v>0.90921668680524026</v>
      </c>
      <c r="K12" s="21">
        <f t="shared" si="3"/>
        <v>0.92779869711948382</v>
      </c>
      <c r="L12" s="22">
        <f>M12*0.9</f>
        <v>0.76958489399999996</v>
      </c>
      <c r="M12" s="23">
        <f>G12</f>
        <v>0.85509432666666663</v>
      </c>
      <c r="N12" s="24">
        <f>M12*1.1</f>
        <v>0.9406037593333334</v>
      </c>
      <c r="O12" s="25">
        <f>P12*0.9</f>
        <v>0.80984584094000001</v>
      </c>
      <c r="P12" s="23">
        <f>H12</f>
        <v>0.8998287121555556</v>
      </c>
      <c r="Q12" s="24">
        <f>P12*1.1</f>
        <v>0.98981158337111119</v>
      </c>
      <c r="R12" s="25">
        <f>S12*0.9</f>
        <v>0.80395281299606669</v>
      </c>
      <c r="S12" s="23">
        <f>I12</f>
        <v>0.89328090332896293</v>
      </c>
      <c r="T12" s="24">
        <f>S12*1.1</f>
        <v>0.98260899366185928</v>
      </c>
      <c r="U12" s="25">
        <f>V12*0.9</f>
        <v>0.81829501812471628</v>
      </c>
      <c r="V12" s="23">
        <f>J12</f>
        <v>0.90921668680524026</v>
      </c>
      <c r="W12" s="24">
        <v>1</v>
      </c>
      <c r="X12" s="22">
        <f>Y12*0.9</f>
        <v>0.83501882740753541</v>
      </c>
      <c r="Y12" s="23">
        <f>K12</f>
        <v>0.92779869711948382</v>
      </c>
      <c r="Z12" s="26">
        <v>1</v>
      </c>
      <c r="AA12" s="16" t="s">
        <v>27</v>
      </c>
      <c r="AB12" s="16" t="s">
        <v>28</v>
      </c>
    </row>
    <row r="13" spans="1:29" ht="16.5" thickTop="1" thickBot="1" x14ac:dyDescent="0.3">
      <c r="A13" s="11" t="s">
        <v>41</v>
      </c>
      <c r="B13" s="20"/>
      <c r="C13" s="20">
        <v>0.45450000000000002</v>
      </c>
      <c r="D13" s="20">
        <v>1</v>
      </c>
      <c r="E13" s="20">
        <v>0.92310000000000003</v>
      </c>
      <c r="F13" s="20">
        <f t="shared" ref="F13:K13" si="4">AVERAGE(C13:E13)*1.03</f>
        <v>0.81630933333333344</v>
      </c>
      <c r="G13" s="21">
        <f t="shared" si="4"/>
        <v>0.94053053777777784</v>
      </c>
      <c r="H13" s="21">
        <f t="shared" si="4"/>
        <v>0.92011268908148158</v>
      </c>
      <c r="I13" s="21">
        <f t="shared" si="4"/>
        <v>0.91908704566612354</v>
      </c>
      <c r="J13" s="21">
        <f t="shared" si="4"/>
        <v>0.95437406023371485</v>
      </c>
      <c r="K13" s="21">
        <f t="shared" si="4"/>
        <v>0.95912700294358655</v>
      </c>
      <c r="L13" s="22">
        <f>M13*0.9</f>
        <v>0.84647748400000011</v>
      </c>
      <c r="M13" s="23">
        <f>G13</f>
        <v>0.94053053777777784</v>
      </c>
      <c r="N13" s="24">
        <v>1</v>
      </c>
      <c r="O13" s="25">
        <f>P13*0.9</f>
        <v>0.82810142017333344</v>
      </c>
      <c r="P13" s="23">
        <f>H13</f>
        <v>0.92011268908148158</v>
      </c>
      <c r="Q13" s="24">
        <v>1</v>
      </c>
      <c r="R13" s="25">
        <f>S13*0.9</f>
        <v>0.82717834109951116</v>
      </c>
      <c r="S13" s="23">
        <f>I13</f>
        <v>0.91908704566612354</v>
      </c>
      <c r="T13" s="24">
        <v>1</v>
      </c>
      <c r="U13" s="25">
        <f>V13*0.9</f>
        <v>0.85893665421034338</v>
      </c>
      <c r="V13" s="23">
        <f>J13</f>
        <v>0.95437406023371485</v>
      </c>
      <c r="W13" s="24">
        <v>1</v>
      </c>
      <c r="X13" s="22">
        <f>Y13*0.9</f>
        <v>0.86321430264922794</v>
      </c>
      <c r="Y13" s="23">
        <f>K13</f>
        <v>0.95912700294358655</v>
      </c>
      <c r="Z13" s="24">
        <v>1</v>
      </c>
      <c r="AA13" s="16" t="s">
        <v>27</v>
      </c>
      <c r="AB13" s="16" t="s">
        <v>28</v>
      </c>
    </row>
    <row r="14" spans="1:29" ht="16.5" thickTop="1" thickBot="1" x14ac:dyDescent="0.3">
      <c r="A14" s="11" t="s">
        <v>36</v>
      </c>
      <c r="B14" s="20"/>
      <c r="C14" s="20">
        <v>1</v>
      </c>
      <c r="D14" s="20">
        <v>1</v>
      </c>
      <c r="E14" s="20">
        <v>1</v>
      </c>
      <c r="F14" s="20">
        <v>1</v>
      </c>
      <c r="G14" s="20">
        <v>1</v>
      </c>
      <c r="H14" s="20">
        <v>1</v>
      </c>
      <c r="I14" s="20">
        <v>1</v>
      </c>
      <c r="J14" s="20">
        <v>1</v>
      </c>
      <c r="K14" s="20">
        <v>1</v>
      </c>
      <c r="L14" s="22">
        <f t="shared" ref="L14:L36" si="5">M14*0.9</f>
        <v>0.9</v>
      </c>
      <c r="M14" s="23">
        <f t="shared" ref="M14:M36" si="6">G14</f>
        <v>1</v>
      </c>
      <c r="N14" s="24">
        <v>1</v>
      </c>
      <c r="O14" s="25">
        <f t="shared" ref="O14:O36" si="7">P14*0.9</f>
        <v>0.9</v>
      </c>
      <c r="P14" s="23">
        <f t="shared" ref="P14:P36" si="8">H14</f>
        <v>1</v>
      </c>
      <c r="Q14" s="24">
        <v>1</v>
      </c>
      <c r="R14" s="25">
        <f t="shared" ref="R14:R36" si="9">S14*0.9</f>
        <v>0.9</v>
      </c>
      <c r="S14" s="23">
        <f t="shared" ref="S14:S36" si="10">I14</f>
        <v>1</v>
      </c>
      <c r="T14" s="24">
        <v>1</v>
      </c>
      <c r="U14" s="25">
        <f t="shared" ref="U14:U36" si="11">V14*0.9</f>
        <v>0.9</v>
      </c>
      <c r="V14" s="23">
        <f t="shared" ref="V14:V36" si="12">J14</f>
        <v>1</v>
      </c>
      <c r="W14" s="24">
        <v>1</v>
      </c>
      <c r="X14" s="22">
        <f t="shared" ref="X14:X36" si="13">Y14*0.9</f>
        <v>0.9</v>
      </c>
      <c r="Y14" s="23">
        <f t="shared" ref="Y14:Y36" si="14">K14</f>
        <v>1</v>
      </c>
      <c r="Z14" s="24">
        <v>1</v>
      </c>
      <c r="AA14" s="16" t="s">
        <v>27</v>
      </c>
      <c r="AB14" s="16" t="s">
        <v>28</v>
      </c>
    </row>
    <row r="15" spans="1:29" ht="16.5" thickTop="1" thickBot="1" x14ac:dyDescent="0.3">
      <c r="A15" s="11" t="s">
        <v>37</v>
      </c>
      <c r="B15" s="20"/>
      <c r="C15" s="20">
        <v>0.75</v>
      </c>
      <c r="D15" s="20">
        <v>1</v>
      </c>
      <c r="E15" s="20">
        <v>1</v>
      </c>
      <c r="F15" s="20">
        <f t="shared" ref="F15:F36" si="15">AVERAGE(C15:E15)*1.03</f>
        <v>0.9441666666666666</v>
      </c>
      <c r="G15" s="21">
        <v>1</v>
      </c>
      <c r="H15" s="21">
        <v>1</v>
      </c>
      <c r="I15" s="21">
        <v>1</v>
      </c>
      <c r="J15" s="21">
        <v>1</v>
      </c>
      <c r="K15" s="21">
        <v>1</v>
      </c>
      <c r="L15" s="22">
        <f t="shared" si="5"/>
        <v>0.9</v>
      </c>
      <c r="M15" s="23">
        <f t="shared" si="6"/>
        <v>1</v>
      </c>
      <c r="N15" s="24">
        <v>1</v>
      </c>
      <c r="O15" s="25">
        <f t="shared" si="7"/>
        <v>0.9</v>
      </c>
      <c r="P15" s="23">
        <f t="shared" si="8"/>
        <v>1</v>
      </c>
      <c r="Q15" s="24">
        <v>1</v>
      </c>
      <c r="R15" s="25">
        <f t="shared" si="9"/>
        <v>0.9</v>
      </c>
      <c r="S15" s="23">
        <f t="shared" si="10"/>
        <v>1</v>
      </c>
      <c r="T15" s="24">
        <v>1</v>
      </c>
      <c r="U15" s="25">
        <f t="shared" si="11"/>
        <v>0.9</v>
      </c>
      <c r="V15" s="23">
        <f t="shared" si="12"/>
        <v>1</v>
      </c>
      <c r="W15" s="24">
        <v>1</v>
      </c>
      <c r="X15" s="22">
        <f t="shared" si="13"/>
        <v>0.9</v>
      </c>
      <c r="Y15" s="23">
        <f t="shared" si="14"/>
        <v>1</v>
      </c>
      <c r="Z15" s="24">
        <v>1</v>
      </c>
      <c r="AA15" s="16" t="s">
        <v>27</v>
      </c>
      <c r="AB15" s="16" t="s">
        <v>28</v>
      </c>
    </row>
    <row r="16" spans="1:29" ht="16.5" thickTop="1" thickBot="1" x14ac:dyDescent="0.3">
      <c r="A16" s="11" t="s">
        <v>38</v>
      </c>
      <c r="B16" s="20"/>
      <c r="C16" s="20">
        <v>0.9</v>
      </c>
      <c r="D16" s="20">
        <v>0.8</v>
      </c>
      <c r="E16" s="20">
        <v>1</v>
      </c>
      <c r="F16" s="20">
        <f t="shared" si="15"/>
        <v>0.92700000000000005</v>
      </c>
      <c r="G16" s="21">
        <f t="shared" ref="G16:G36" si="16">AVERAGE(D16:F16)*1.03</f>
        <v>0.93627000000000016</v>
      </c>
      <c r="H16" s="21">
        <f t="shared" ref="H16:H36" si="17">AVERAGE(E16:G16)*1.03</f>
        <v>0.98305603333333336</v>
      </c>
      <c r="I16" s="21">
        <f t="shared" ref="I16:I36" si="18">AVERAGE(F16:H16)*1.03</f>
        <v>0.97723860477777791</v>
      </c>
      <c r="J16" s="21">
        <f t="shared" ref="J16:J36" si="19">AVERAGE(G16:I16)*1.03</f>
        <v>0.9944871924181482</v>
      </c>
      <c r="K16" s="21">
        <v>1</v>
      </c>
      <c r="L16" s="22">
        <f t="shared" si="5"/>
        <v>0.84264300000000014</v>
      </c>
      <c r="M16" s="23">
        <f t="shared" si="6"/>
        <v>0.93627000000000016</v>
      </c>
      <c r="N16" s="24">
        <v>1</v>
      </c>
      <c r="O16" s="25">
        <f t="shared" si="7"/>
        <v>0.88475043000000009</v>
      </c>
      <c r="P16" s="23">
        <f t="shared" si="8"/>
        <v>0.98305603333333336</v>
      </c>
      <c r="Q16" s="24">
        <v>1</v>
      </c>
      <c r="R16" s="25">
        <f t="shared" si="9"/>
        <v>0.8795147443000001</v>
      </c>
      <c r="S16" s="23">
        <f t="shared" si="10"/>
        <v>0.97723860477777791</v>
      </c>
      <c r="T16" s="24">
        <v>1</v>
      </c>
      <c r="U16" s="25">
        <f t="shared" si="11"/>
        <v>0.89503847317633345</v>
      </c>
      <c r="V16" s="23">
        <f t="shared" si="12"/>
        <v>0.9944871924181482</v>
      </c>
      <c r="W16" s="24">
        <v>1</v>
      </c>
      <c r="X16" s="22">
        <f t="shared" si="13"/>
        <v>0.9</v>
      </c>
      <c r="Y16" s="23">
        <f t="shared" si="14"/>
        <v>1</v>
      </c>
      <c r="Z16" s="24">
        <v>1</v>
      </c>
      <c r="AA16" s="16" t="s">
        <v>27</v>
      </c>
      <c r="AB16" s="16" t="s">
        <v>28</v>
      </c>
    </row>
    <row r="17" spans="1:28" ht="16.5" thickTop="1" thickBot="1" x14ac:dyDescent="0.3">
      <c r="A17" s="11" t="s">
        <v>39</v>
      </c>
      <c r="B17" s="20"/>
      <c r="C17" s="20">
        <v>1</v>
      </c>
      <c r="D17" s="20">
        <v>0.66670000000000007</v>
      </c>
      <c r="E17" s="20">
        <v>0.875</v>
      </c>
      <c r="F17" s="20">
        <f t="shared" si="15"/>
        <v>0.87265033333333342</v>
      </c>
      <c r="G17" s="21">
        <f t="shared" si="16"/>
        <v>0.82892694777777787</v>
      </c>
      <c r="H17" s="21">
        <f t="shared" si="17"/>
        <v>0.88462486651481498</v>
      </c>
      <c r="I17" s="21">
        <f t="shared" si="18"/>
        <v>0.88792940401823472</v>
      </c>
      <c r="J17" s="21">
        <f t="shared" si="19"/>
        <v>0.89317521828671742</v>
      </c>
      <c r="K17" s="21">
        <f t="shared" ref="K17:K36" si="20">AVERAGE(H17:J17)*1.03</f>
        <v>0.91523379116145342</v>
      </c>
      <c r="L17" s="22">
        <f t="shared" si="5"/>
        <v>0.74603425300000015</v>
      </c>
      <c r="M17" s="23">
        <f t="shared" si="6"/>
        <v>0.82892694777777787</v>
      </c>
      <c r="N17" s="24">
        <f>M17*1.1</f>
        <v>0.9118196425555557</v>
      </c>
      <c r="O17" s="25">
        <f t="shared" si="7"/>
        <v>0.79616237986333349</v>
      </c>
      <c r="P17" s="23">
        <f t="shared" si="8"/>
        <v>0.88462486651481498</v>
      </c>
      <c r="Q17" s="24">
        <f t="shared" ref="Q17:Q30" si="21">P17*1.1</f>
        <v>0.97308735316629658</v>
      </c>
      <c r="R17" s="25">
        <f t="shared" si="9"/>
        <v>0.79913646361641122</v>
      </c>
      <c r="S17" s="23">
        <f t="shared" si="10"/>
        <v>0.88792940401823472</v>
      </c>
      <c r="T17" s="24">
        <f t="shared" ref="T17:T30" si="22">S17*1.1</f>
        <v>0.97672234442005823</v>
      </c>
      <c r="U17" s="25">
        <f t="shared" si="11"/>
        <v>0.80385769645804572</v>
      </c>
      <c r="V17" s="23">
        <f t="shared" si="12"/>
        <v>0.89317521828671742</v>
      </c>
      <c r="W17" s="24">
        <f t="shared" ref="W17:W30" si="23">V17*1.1</f>
        <v>0.98249274011538923</v>
      </c>
      <c r="X17" s="22">
        <f t="shared" si="13"/>
        <v>0.82371041204530815</v>
      </c>
      <c r="Y17" s="23">
        <f t="shared" si="14"/>
        <v>0.91523379116145342</v>
      </c>
      <c r="Z17" s="24">
        <v>1</v>
      </c>
      <c r="AA17" s="16" t="s">
        <v>27</v>
      </c>
      <c r="AB17" s="16" t="s">
        <v>28</v>
      </c>
    </row>
    <row r="18" spans="1:28" ht="16.5" thickTop="1" thickBot="1" x14ac:dyDescent="0.3">
      <c r="A18" s="11" t="s">
        <v>40</v>
      </c>
      <c r="B18" s="20"/>
      <c r="C18" s="20">
        <v>0.6</v>
      </c>
      <c r="D18" s="20">
        <v>0.61539999999999995</v>
      </c>
      <c r="E18" s="20">
        <v>0.85709999999999997</v>
      </c>
      <c r="F18" s="20">
        <f t="shared" si="15"/>
        <v>0.71155833333333329</v>
      </c>
      <c r="G18" s="21">
        <f t="shared" si="16"/>
        <v>0.74986002777777783</v>
      </c>
      <c r="H18" s="21">
        <f t="shared" si="17"/>
        <v>0.79602463731481476</v>
      </c>
      <c r="I18" s="21">
        <f t="shared" si="18"/>
        <v>0.77505542945956796</v>
      </c>
      <c r="J18" s="21">
        <f t="shared" si="19"/>
        <v>0.79685609912957511</v>
      </c>
      <c r="K18" s="21">
        <f t="shared" si="20"/>
        <v>0.81299141696035893</v>
      </c>
      <c r="L18" s="22">
        <f t="shared" si="5"/>
        <v>0.67487402500000004</v>
      </c>
      <c r="M18" s="23">
        <f t="shared" si="6"/>
        <v>0.74986002777777783</v>
      </c>
      <c r="N18" s="24">
        <f>M18*1.1</f>
        <v>0.82484603055555572</v>
      </c>
      <c r="O18" s="25">
        <f t="shared" si="7"/>
        <v>0.71642217358333327</v>
      </c>
      <c r="P18" s="23">
        <f t="shared" si="8"/>
        <v>0.79602463731481476</v>
      </c>
      <c r="Q18" s="24">
        <f t="shared" si="21"/>
        <v>0.87562710104629626</v>
      </c>
      <c r="R18" s="25">
        <f t="shared" si="9"/>
        <v>0.69754988651361116</v>
      </c>
      <c r="S18" s="23">
        <f t="shared" si="10"/>
        <v>0.77505542945956796</v>
      </c>
      <c r="T18" s="24">
        <f t="shared" si="22"/>
        <v>0.85256097240552486</v>
      </c>
      <c r="U18" s="25">
        <f t="shared" si="11"/>
        <v>0.71717048921661763</v>
      </c>
      <c r="V18" s="23">
        <f t="shared" si="12"/>
        <v>0.79685609912957511</v>
      </c>
      <c r="W18" s="24">
        <f t="shared" si="23"/>
        <v>0.8765417090425327</v>
      </c>
      <c r="X18" s="22">
        <f t="shared" si="13"/>
        <v>0.73169227526432301</v>
      </c>
      <c r="Y18" s="23">
        <f t="shared" si="14"/>
        <v>0.81299141696035893</v>
      </c>
      <c r="Z18" s="26">
        <f t="shared" ref="Z18:Z30" si="24">Y18*1.1</f>
        <v>0.89429055865639484</v>
      </c>
      <c r="AA18" s="16" t="s">
        <v>27</v>
      </c>
      <c r="AB18" s="16" t="s">
        <v>28</v>
      </c>
    </row>
    <row r="19" spans="1:28" ht="16.5" thickTop="1" thickBot="1" x14ac:dyDescent="0.3">
      <c r="A19" s="11" t="s">
        <v>42</v>
      </c>
      <c r="B19" s="20"/>
      <c r="C19" s="20">
        <v>0.57140000000000002</v>
      </c>
      <c r="D19" s="20">
        <v>1</v>
      </c>
      <c r="E19" s="20">
        <v>1</v>
      </c>
      <c r="F19" s="20">
        <f t="shared" si="15"/>
        <v>0.88284733333333343</v>
      </c>
      <c r="G19" s="21">
        <f t="shared" si="16"/>
        <v>0.98977758444444452</v>
      </c>
      <c r="H19" s="21">
        <f t="shared" si="17"/>
        <v>0.98626788843703705</v>
      </c>
      <c r="I19" s="21">
        <f t="shared" si="18"/>
        <v>0.98155319680041986</v>
      </c>
      <c r="J19" s="21">
        <v>1</v>
      </c>
      <c r="K19" s="21">
        <v>1</v>
      </c>
      <c r="L19" s="22">
        <f t="shared" si="5"/>
        <v>0.89079982600000007</v>
      </c>
      <c r="M19" s="23">
        <f t="shared" si="6"/>
        <v>0.98977758444444452</v>
      </c>
      <c r="N19" s="24">
        <v>1</v>
      </c>
      <c r="O19" s="25">
        <f t="shared" si="7"/>
        <v>0.88764109959333337</v>
      </c>
      <c r="P19" s="23">
        <f t="shared" si="8"/>
        <v>0.98626788843703705</v>
      </c>
      <c r="Q19" s="24">
        <v>1</v>
      </c>
      <c r="R19" s="25">
        <f t="shared" si="9"/>
        <v>0.88339787712037787</v>
      </c>
      <c r="S19" s="23">
        <f t="shared" si="10"/>
        <v>0.98155319680041986</v>
      </c>
      <c r="T19" s="24">
        <v>1</v>
      </c>
      <c r="U19" s="25">
        <f t="shared" si="11"/>
        <v>0.9</v>
      </c>
      <c r="V19" s="23">
        <f t="shared" si="12"/>
        <v>1</v>
      </c>
      <c r="W19" s="24">
        <v>1</v>
      </c>
      <c r="X19" s="22">
        <f t="shared" si="13"/>
        <v>0.9</v>
      </c>
      <c r="Y19" s="23">
        <f t="shared" si="14"/>
        <v>1</v>
      </c>
      <c r="Z19" s="24">
        <v>1</v>
      </c>
      <c r="AA19" s="16" t="s">
        <v>27</v>
      </c>
      <c r="AB19" s="16" t="s">
        <v>28</v>
      </c>
    </row>
    <row r="20" spans="1:28" ht="16.5" thickTop="1" thickBot="1" x14ac:dyDescent="0.3">
      <c r="A20" s="11" t="s">
        <v>43</v>
      </c>
      <c r="B20" s="20"/>
      <c r="C20" s="20">
        <v>0.60609999999999997</v>
      </c>
      <c r="D20" s="20">
        <v>0.8</v>
      </c>
      <c r="E20" s="20">
        <v>0.85709999999999997</v>
      </c>
      <c r="F20" s="20">
        <f t="shared" si="15"/>
        <v>0.77703199999999994</v>
      </c>
      <c r="G20" s="21">
        <f t="shared" si="16"/>
        <v>0.83571865333333328</v>
      </c>
      <c r="H20" s="21">
        <f t="shared" si="17"/>
        <v>0.84798205764444445</v>
      </c>
      <c r="I20" s="21">
        <f t="shared" si="18"/>
        <v>0.84485156410237028</v>
      </c>
      <c r="J20" s="21">
        <f t="shared" si="19"/>
        <v>0.86813628111085084</v>
      </c>
      <c r="K20" s="21">
        <f t="shared" si="20"/>
        <v>0.87926633331446524</v>
      </c>
      <c r="L20" s="22">
        <f t="shared" si="5"/>
        <v>0.75214678800000001</v>
      </c>
      <c r="M20" s="23">
        <f t="shared" si="6"/>
        <v>0.83571865333333328</v>
      </c>
      <c r="N20" s="24">
        <f>M20*1.1</f>
        <v>0.91929051866666667</v>
      </c>
      <c r="O20" s="25">
        <f t="shared" si="7"/>
        <v>0.76318385188000004</v>
      </c>
      <c r="P20" s="23">
        <f t="shared" si="8"/>
        <v>0.84798205764444445</v>
      </c>
      <c r="Q20" s="24">
        <f t="shared" si="21"/>
        <v>0.93278026340888898</v>
      </c>
      <c r="R20" s="25">
        <f t="shared" si="9"/>
        <v>0.76036640769213326</v>
      </c>
      <c r="S20" s="23">
        <f t="shared" si="10"/>
        <v>0.84485156410237028</v>
      </c>
      <c r="T20" s="24">
        <f t="shared" si="22"/>
        <v>0.92933672051260741</v>
      </c>
      <c r="U20" s="25">
        <f t="shared" si="11"/>
        <v>0.78132265299976578</v>
      </c>
      <c r="V20" s="23">
        <f t="shared" si="12"/>
        <v>0.86813628111085084</v>
      </c>
      <c r="W20" s="24">
        <f t="shared" si="23"/>
        <v>0.95494990922193601</v>
      </c>
      <c r="X20" s="22">
        <f t="shared" si="13"/>
        <v>0.79133969998301879</v>
      </c>
      <c r="Y20" s="23">
        <f t="shared" si="14"/>
        <v>0.87926633331446524</v>
      </c>
      <c r="Z20" s="26">
        <f t="shared" si="24"/>
        <v>0.96719296664591181</v>
      </c>
      <c r="AA20" s="16" t="s">
        <v>27</v>
      </c>
      <c r="AB20" s="16" t="s">
        <v>28</v>
      </c>
    </row>
    <row r="21" spans="1:28" ht="16.5" thickTop="1" thickBot="1" x14ac:dyDescent="0.3">
      <c r="A21" s="11" t="s">
        <v>44</v>
      </c>
      <c r="B21" s="20"/>
      <c r="C21" s="20">
        <v>0.75</v>
      </c>
      <c r="D21" s="20">
        <v>0.5</v>
      </c>
      <c r="E21" s="20">
        <v>0.57140000000000002</v>
      </c>
      <c r="F21" s="20">
        <f t="shared" si="15"/>
        <v>0.62534733333333348</v>
      </c>
      <c r="G21" s="21">
        <f t="shared" si="16"/>
        <v>0.58254991777777787</v>
      </c>
      <c r="H21" s="21">
        <f t="shared" si="17"/>
        <v>0.61089205621481502</v>
      </c>
      <c r="I21" s="21">
        <f t="shared" si="18"/>
        <v>0.62445099551523475</v>
      </c>
      <c r="J21" s="21">
        <f t="shared" si="19"/>
        <v>0.62414325286435413</v>
      </c>
      <c r="K21" s="21">
        <f t="shared" si="20"/>
        <v>0.63842363124407864</v>
      </c>
      <c r="L21" s="22">
        <f t="shared" si="5"/>
        <v>0.52429492600000005</v>
      </c>
      <c r="M21" s="23">
        <f t="shared" si="6"/>
        <v>0.58254991777777787</v>
      </c>
      <c r="N21" s="24">
        <f>M21*1.1</f>
        <v>0.64080490955555569</v>
      </c>
      <c r="O21" s="25">
        <f t="shared" si="7"/>
        <v>0.54980285059333356</v>
      </c>
      <c r="P21" s="23">
        <f t="shared" si="8"/>
        <v>0.61089205621481502</v>
      </c>
      <c r="Q21" s="24">
        <f t="shared" si="21"/>
        <v>0.67198126183629658</v>
      </c>
      <c r="R21" s="25">
        <f t="shared" si="9"/>
        <v>0.56200589596371131</v>
      </c>
      <c r="S21" s="23">
        <f t="shared" si="10"/>
        <v>0.62445099551523475</v>
      </c>
      <c r="T21" s="24">
        <f t="shared" si="22"/>
        <v>0.68689609506675831</v>
      </c>
      <c r="U21" s="25">
        <f t="shared" si="11"/>
        <v>0.5617289275779187</v>
      </c>
      <c r="V21" s="23">
        <f t="shared" si="12"/>
        <v>0.62414325286435413</v>
      </c>
      <c r="W21" s="24">
        <f t="shared" si="23"/>
        <v>0.68655757815078955</v>
      </c>
      <c r="X21" s="22">
        <f t="shared" si="13"/>
        <v>0.57458126811967081</v>
      </c>
      <c r="Y21" s="23">
        <f t="shared" si="14"/>
        <v>0.63842363124407864</v>
      </c>
      <c r="Z21" s="26">
        <f t="shared" si="24"/>
        <v>0.70226599436848658</v>
      </c>
      <c r="AA21" s="16" t="s">
        <v>27</v>
      </c>
      <c r="AB21" s="16" t="s">
        <v>28</v>
      </c>
    </row>
    <row r="22" spans="1:28" ht="16.5" thickTop="1" thickBot="1" x14ac:dyDescent="0.3">
      <c r="A22" s="11" t="s">
        <v>45</v>
      </c>
      <c r="B22" s="20"/>
      <c r="C22" s="20">
        <v>0.6</v>
      </c>
      <c r="D22" s="20">
        <v>0.8</v>
      </c>
      <c r="E22" s="20">
        <v>0.77780000000000005</v>
      </c>
      <c r="F22" s="20">
        <f t="shared" si="15"/>
        <v>0.74771133333333328</v>
      </c>
      <c r="G22" s="21">
        <f t="shared" si="16"/>
        <v>0.79842555777777791</v>
      </c>
      <c r="H22" s="21">
        <f t="shared" si="17"/>
        <v>0.79788499928148138</v>
      </c>
      <c r="I22" s="21">
        <f t="shared" si="18"/>
        <v>0.80478084903479008</v>
      </c>
      <c r="J22" s="21">
        <f t="shared" si="19"/>
        <v>0.82437471609229018</v>
      </c>
      <c r="K22" s="21">
        <f t="shared" si="20"/>
        <v>0.83328392711360622</v>
      </c>
      <c r="L22" s="22">
        <f t="shared" si="5"/>
        <v>0.71858300200000014</v>
      </c>
      <c r="M22" s="23">
        <f t="shared" si="6"/>
        <v>0.79842555777777791</v>
      </c>
      <c r="N22" s="24">
        <f>M22*1.1</f>
        <v>0.87826811355555578</v>
      </c>
      <c r="O22" s="25">
        <f t="shared" si="7"/>
        <v>0.71809649935333331</v>
      </c>
      <c r="P22" s="23">
        <f t="shared" si="8"/>
        <v>0.79788499928148138</v>
      </c>
      <c r="Q22" s="24">
        <f t="shared" si="21"/>
        <v>0.87767349920962956</v>
      </c>
      <c r="R22" s="25">
        <f t="shared" si="9"/>
        <v>0.72430276413131112</v>
      </c>
      <c r="S22" s="23">
        <f t="shared" si="10"/>
        <v>0.80478084903479008</v>
      </c>
      <c r="T22" s="24">
        <f t="shared" si="22"/>
        <v>0.88525893393826915</v>
      </c>
      <c r="U22" s="25">
        <f t="shared" si="11"/>
        <v>0.7419372444830612</v>
      </c>
      <c r="V22" s="23">
        <f t="shared" si="12"/>
        <v>0.82437471609229018</v>
      </c>
      <c r="W22" s="24">
        <f t="shared" si="23"/>
        <v>0.90681218770151928</v>
      </c>
      <c r="X22" s="22">
        <f t="shared" si="13"/>
        <v>0.7499555344022456</v>
      </c>
      <c r="Y22" s="23">
        <f t="shared" si="14"/>
        <v>0.83328392711360622</v>
      </c>
      <c r="Z22" s="26">
        <f t="shared" si="24"/>
        <v>0.91661231982496694</v>
      </c>
      <c r="AA22" s="16" t="s">
        <v>27</v>
      </c>
      <c r="AB22" s="16" t="s">
        <v>28</v>
      </c>
    </row>
    <row r="23" spans="1:28" ht="16.5" thickTop="1" thickBot="1" x14ac:dyDescent="0.3">
      <c r="A23" s="38" t="s">
        <v>55</v>
      </c>
      <c r="B23" s="20"/>
      <c r="C23" s="20" t="s">
        <v>59</v>
      </c>
      <c r="D23" s="20" t="s">
        <v>59</v>
      </c>
      <c r="E23" s="20" t="s">
        <v>59</v>
      </c>
      <c r="F23" s="20"/>
      <c r="G23" s="21"/>
      <c r="H23" s="21"/>
      <c r="I23" s="21"/>
      <c r="J23" s="21"/>
      <c r="K23" s="21"/>
      <c r="L23" s="22"/>
      <c r="M23" s="23"/>
      <c r="N23" s="24"/>
      <c r="O23" s="25"/>
      <c r="P23" s="23"/>
      <c r="Q23" s="24"/>
      <c r="R23" s="25"/>
      <c r="S23" s="23"/>
      <c r="T23" s="24"/>
      <c r="U23" s="25"/>
      <c r="V23" s="23"/>
      <c r="W23" s="24"/>
      <c r="X23" s="22"/>
      <c r="Y23" s="23"/>
      <c r="Z23" s="26"/>
      <c r="AA23" s="16"/>
      <c r="AB23" s="16"/>
    </row>
    <row r="24" spans="1:28" ht="16.5" thickTop="1" thickBot="1" x14ac:dyDescent="0.3">
      <c r="A24" s="38" t="s">
        <v>56</v>
      </c>
      <c r="B24" s="20"/>
      <c r="C24" s="20" t="s">
        <v>59</v>
      </c>
      <c r="D24" s="20" t="s">
        <v>59</v>
      </c>
      <c r="E24" s="20" t="s">
        <v>59</v>
      </c>
      <c r="F24" s="20"/>
      <c r="G24" s="21"/>
      <c r="H24" s="21"/>
      <c r="I24" s="21"/>
      <c r="J24" s="21"/>
      <c r="K24" s="21"/>
      <c r="L24" s="22"/>
      <c r="M24" s="23"/>
      <c r="N24" s="24"/>
      <c r="O24" s="25"/>
      <c r="P24" s="23"/>
      <c r="Q24" s="24"/>
      <c r="R24" s="25"/>
      <c r="S24" s="23"/>
      <c r="T24" s="24"/>
      <c r="U24" s="25"/>
      <c r="V24" s="23"/>
      <c r="W24" s="24"/>
      <c r="X24" s="22"/>
      <c r="Y24" s="23"/>
      <c r="Z24" s="26"/>
      <c r="AA24" s="16"/>
      <c r="AB24" s="16"/>
    </row>
    <row r="25" spans="1:28" ht="16.5" thickTop="1" thickBot="1" x14ac:dyDescent="0.3">
      <c r="A25" s="38" t="s">
        <v>57</v>
      </c>
      <c r="B25" s="20"/>
      <c r="C25" s="20" t="s">
        <v>59</v>
      </c>
      <c r="D25" s="20" t="s">
        <v>59</v>
      </c>
      <c r="E25" s="20" t="s">
        <v>59</v>
      </c>
      <c r="F25" s="20"/>
      <c r="G25" s="21"/>
      <c r="H25" s="21"/>
      <c r="I25" s="21"/>
      <c r="J25" s="21"/>
      <c r="K25" s="21"/>
      <c r="L25" s="22"/>
      <c r="M25" s="23"/>
      <c r="N25" s="24"/>
      <c r="O25" s="25"/>
      <c r="P25" s="23"/>
      <c r="Q25" s="24"/>
      <c r="R25" s="25"/>
      <c r="S25" s="23"/>
      <c r="T25" s="24"/>
      <c r="U25" s="25"/>
      <c r="V25" s="23"/>
      <c r="W25" s="24"/>
      <c r="X25" s="22"/>
      <c r="Y25" s="23"/>
      <c r="Z25" s="26"/>
      <c r="AA25" s="16"/>
      <c r="AB25" s="16"/>
    </row>
    <row r="26" spans="1:28" ht="16.5" thickTop="1" thickBot="1" x14ac:dyDescent="0.3">
      <c r="A26" s="11" t="s">
        <v>46</v>
      </c>
      <c r="B26" s="20"/>
      <c r="C26" s="20">
        <v>0.5</v>
      </c>
      <c r="D26" s="20">
        <v>0.69230000000000003</v>
      </c>
      <c r="E26" s="20">
        <v>0.78790000000000004</v>
      </c>
      <c r="F26" s="20">
        <f t="shared" si="15"/>
        <v>0.67986866666666668</v>
      </c>
      <c r="G26" s="21">
        <f t="shared" si="16"/>
        <v>0.74162357555555558</v>
      </c>
      <c r="H26" s="21">
        <f t="shared" si="17"/>
        <v>0.75855800316296285</v>
      </c>
      <c r="I26" s="21">
        <f t="shared" si="18"/>
        <v>0.74848391758224697</v>
      </c>
      <c r="J26" s="21">
        <f t="shared" si="19"/>
        <v>0.77204182039659619</v>
      </c>
      <c r="K26" s="21">
        <f t="shared" si="20"/>
        <v>0.78248541779202008</v>
      </c>
      <c r="L26" s="22">
        <f t="shared" si="5"/>
        <v>0.66746121800000002</v>
      </c>
      <c r="M26" s="23">
        <f t="shared" si="6"/>
        <v>0.74162357555555558</v>
      </c>
      <c r="N26" s="24">
        <f>M26*1.1</f>
        <v>0.81578593311111125</v>
      </c>
      <c r="O26" s="25">
        <f t="shared" si="7"/>
        <v>0.68270220284666661</v>
      </c>
      <c r="P26" s="23">
        <f t="shared" si="8"/>
        <v>0.75855800316296285</v>
      </c>
      <c r="Q26" s="24">
        <f t="shared" si="21"/>
        <v>0.8344138034792592</v>
      </c>
      <c r="R26" s="25">
        <f t="shared" si="9"/>
        <v>0.67363552582402231</v>
      </c>
      <c r="S26" s="23">
        <f t="shared" si="10"/>
        <v>0.74848391758224697</v>
      </c>
      <c r="T26" s="24">
        <f t="shared" si="22"/>
        <v>0.82333230934047175</v>
      </c>
      <c r="U26" s="25">
        <f t="shared" si="11"/>
        <v>0.69483763835693657</v>
      </c>
      <c r="V26" s="23">
        <f t="shared" si="12"/>
        <v>0.77204182039659619</v>
      </c>
      <c r="W26" s="24">
        <f t="shared" si="23"/>
        <v>0.84924600243625592</v>
      </c>
      <c r="X26" s="22">
        <f t="shared" si="13"/>
        <v>0.70423687601281804</v>
      </c>
      <c r="Y26" s="23">
        <f t="shared" si="14"/>
        <v>0.78248541779202008</v>
      </c>
      <c r="Z26" s="26">
        <f t="shared" si="24"/>
        <v>0.86073395957122212</v>
      </c>
      <c r="AA26" s="16" t="s">
        <v>27</v>
      </c>
      <c r="AB26" s="16" t="s">
        <v>28</v>
      </c>
    </row>
    <row r="27" spans="1:28" ht="16.5" thickTop="1" thickBot="1" x14ac:dyDescent="0.3">
      <c r="A27" s="11" t="s">
        <v>47</v>
      </c>
      <c r="B27" s="20"/>
      <c r="C27" s="20">
        <v>0.83329999999999993</v>
      </c>
      <c r="D27" s="20">
        <v>1</v>
      </c>
      <c r="E27" s="20">
        <v>1</v>
      </c>
      <c r="F27" s="20">
        <f t="shared" si="15"/>
        <v>0.9727663333333334</v>
      </c>
      <c r="G27" s="21">
        <v>1</v>
      </c>
      <c r="H27" s="21">
        <v>1</v>
      </c>
      <c r="I27" s="21">
        <v>1</v>
      </c>
      <c r="J27" s="21">
        <v>1</v>
      </c>
      <c r="K27" s="21">
        <v>1</v>
      </c>
      <c r="L27" s="22">
        <f t="shared" si="5"/>
        <v>0.9</v>
      </c>
      <c r="M27" s="23">
        <f t="shared" si="6"/>
        <v>1</v>
      </c>
      <c r="N27" s="24">
        <v>1</v>
      </c>
      <c r="O27" s="25">
        <f t="shared" si="7"/>
        <v>0.9</v>
      </c>
      <c r="P27" s="23">
        <f t="shared" si="8"/>
        <v>1</v>
      </c>
      <c r="Q27" s="24">
        <v>1</v>
      </c>
      <c r="R27" s="25">
        <f t="shared" si="9"/>
        <v>0.9</v>
      </c>
      <c r="S27" s="23">
        <f t="shared" si="10"/>
        <v>1</v>
      </c>
      <c r="T27" s="24">
        <v>1</v>
      </c>
      <c r="U27" s="25">
        <f t="shared" si="11"/>
        <v>0.9</v>
      </c>
      <c r="V27" s="23">
        <f t="shared" si="12"/>
        <v>1</v>
      </c>
      <c r="W27" s="24">
        <v>1</v>
      </c>
      <c r="X27" s="22">
        <f t="shared" si="13"/>
        <v>0.9</v>
      </c>
      <c r="Y27" s="23">
        <f t="shared" si="14"/>
        <v>1</v>
      </c>
      <c r="Z27" s="26">
        <v>1</v>
      </c>
      <c r="AA27" s="16" t="s">
        <v>27</v>
      </c>
      <c r="AB27" s="16" t="s">
        <v>28</v>
      </c>
    </row>
    <row r="28" spans="1:28" ht="16.5" thickTop="1" thickBot="1" x14ac:dyDescent="0.3">
      <c r="A28" s="38" t="s">
        <v>58</v>
      </c>
      <c r="B28" s="20"/>
      <c r="C28" s="20" t="s">
        <v>59</v>
      </c>
      <c r="D28" s="20" t="s">
        <v>59</v>
      </c>
      <c r="E28" s="20" t="s">
        <v>59</v>
      </c>
      <c r="F28" s="20"/>
      <c r="G28" s="21"/>
      <c r="H28" s="21"/>
      <c r="I28" s="21"/>
      <c r="J28" s="21"/>
      <c r="K28" s="21"/>
      <c r="L28" s="22"/>
      <c r="M28" s="23"/>
      <c r="N28" s="24"/>
      <c r="O28" s="25"/>
      <c r="P28" s="23"/>
      <c r="Q28" s="24"/>
      <c r="R28" s="25"/>
      <c r="S28" s="23"/>
      <c r="T28" s="24"/>
      <c r="U28" s="25"/>
      <c r="V28" s="23"/>
      <c r="W28" s="24"/>
      <c r="X28" s="22"/>
      <c r="Y28" s="23"/>
      <c r="Z28" s="26"/>
      <c r="AA28" s="16"/>
      <c r="AB28" s="16"/>
    </row>
    <row r="29" spans="1:28" ht="16.5" thickTop="1" thickBot="1" x14ac:dyDescent="0.3">
      <c r="A29" s="11" t="s">
        <v>48</v>
      </c>
      <c r="B29" s="20"/>
      <c r="C29" s="20">
        <v>0.33329999999999999</v>
      </c>
      <c r="D29" s="20">
        <v>0.22219999999999998</v>
      </c>
      <c r="E29" s="20">
        <v>0.83330000000000004</v>
      </c>
      <c r="F29" s="20">
        <f t="shared" si="15"/>
        <v>0.47682133333333337</v>
      </c>
      <c r="G29" s="21">
        <f t="shared" si="16"/>
        <v>0.52609699111111108</v>
      </c>
      <c r="H29" s="21">
        <f t="shared" si="17"/>
        <v>0.63043495805925931</v>
      </c>
      <c r="I29" s="21">
        <f t="shared" si="18"/>
        <v>0.56078462699293818</v>
      </c>
      <c r="J29" s="21">
        <f t="shared" si="19"/>
        <v>0.58961202448273597</v>
      </c>
      <c r="K29" s="21">
        <f t="shared" si="20"/>
        <v>0.61141885260699391</v>
      </c>
      <c r="L29" s="22">
        <f t="shared" si="5"/>
        <v>0.473487292</v>
      </c>
      <c r="M29" s="23">
        <f t="shared" si="6"/>
        <v>0.52609699111111108</v>
      </c>
      <c r="N29" s="24">
        <f>M29*1.1</f>
        <v>0.57870669022222221</v>
      </c>
      <c r="O29" s="25">
        <f t="shared" si="7"/>
        <v>0.56739146225333337</v>
      </c>
      <c r="P29" s="23">
        <f t="shared" si="8"/>
        <v>0.63043495805925931</v>
      </c>
      <c r="Q29" s="24">
        <f t="shared" si="21"/>
        <v>0.69347845386518525</v>
      </c>
      <c r="R29" s="25">
        <f t="shared" si="9"/>
        <v>0.50470616429364434</v>
      </c>
      <c r="S29" s="23">
        <f t="shared" si="10"/>
        <v>0.56078462699293818</v>
      </c>
      <c r="T29" s="24">
        <f t="shared" si="22"/>
        <v>0.61686308969223203</v>
      </c>
      <c r="U29" s="25">
        <f t="shared" si="11"/>
        <v>0.53065082203446234</v>
      </c>
      <c r="V29" s="23">
        <f t="shared" si="12"/>
        <v>0.58961202448273597</v>
      </c>
      <c r="W29" s="24">
        <f t="shared" si="23"/>
        <v>0.64857322693100961</v>
      </c>
      <c r="X29" s="22">
        <f t="shared" si="13"/>
        <v>0.5502769673462945</v>
      </c>
      <c r="Y29" s="23">
        <f t="shared" si="14"/>
        <v>0.61141885260699391</v>
      </c>
      <c r="Z29" s="26">
        <f t="shared" si="24"/>
        <v>0.67256073786769333</v>
      </c>
      <c r="AA29" s="16" t="s">
        <v>27</v>
      </c>
      <c r="AB29" s="16" t="s">
        <v>28</v>
      </c>
    </row>
    <row r="30" spans="1:28" ht="16.5" thickTop="1" thickBot="1" x14ac:dyDescent="0.3">
      <c r="A30" s="11" t="s">
        <v>49</v>
      </c>
      <c r="B30" s="20"/>
      <c r="C30" s="20">
        <v>0.8</v>
      </c>
      <c r="D30" s="20">
        <v>0.75</v>
      </c>
      <c r="E30" s="20">
        <v>0.875</v>
      </c>
      <c r="F30" s="20">
        <f t="shared" si="15"/>
        <v>0.83258333333333323</v>
      </c>
      <c r="G30" s="21">
        <f t="shared" si="16"/>
        <v>0.84377027777777769</v>
      </c>
      <c r="H30" s="21">
        <f t="shared" si="17"/>
        <v>0.87596473981481482</v>
      </c>
      <c r="I30" s="21">
        <f t="shared" si="18"/>
        <v>0.87629596715123459</v>
      </c>
      <c r="J30" s="21">
        <f t="shared" si="19"/>
        <v>0.89130397142871398</v>
      </c>
      <c r="K30" s="21">
        <f t="shared" si="20"/>
        <v>0.90762387291553548</v>
      </c>
      <c r="L30" s="22">
        <f t="shared" si="5"/>
        <v>0.75939324999999991</v>
      </c>
      <c r="M30" s="23">
        <f t="shared" si="6"/>
        <v>0.84377027777777769</v>
      </c>
      <c r="N30" s="24">
        <f>M30*1.1</f>
        <v>0.92814730555555558</v>
      </c>
      <c r="O30" s="25">
        <f t="shared" si="7"/>
        <v>0.7883682658333333</v>
      </c>
      <c r="P30" s="23">
        <f t="shared" si="8"/>
        <v>0.87596473981481482</v>
      </c>
      <c r="Q30" s="24">
        <f t="shared" si="21"/>
        <v>0.96356121379629633</v>
      </c>
      <c r="R30" s="25">
        <f t="shared" si="9"/>
        <v>0.7886663704361111</v>
      </c>
      <c r="S30" s="23">
        <f t="shared" si="10"/>
        <v>0.87629596715123459</v>
      </c>
      <c r="T30" s="24">
        <f t="shared" si="22"/>
        <v>0.96392556386635808</v>
      </c>
      <c r="U30" s="25">
        <f t="shared" si="11"/>
        <v>0.80217357428584257</v>
      </c>
      <c r="V30" s="23">
        <f t="shared" si="12"/>
        <v>0.89130397142871398</v>
      </c>
      <c r="W30" s="24">
        <f t="shared" si="23"/>
        <v>0.9804343685715855</v>
      </c>
      <c r="X30" s="22">
        <f t="shared" si="13"/>
        <v>0.81686148562398198</v>
      </c>
      <c r="Y30" s="23">
        <f t="shared" si="14"/>
        <v>0.90762387291553548</v>
      </c>
      <c r="Z30" s="26">
        <f t="shared" si="24"/>
        <v>0.99838626020708909</v>
      </c>
      <c r="AA30" s="16" t="s">
        <v>27</v>
      </c>
      <c r="AB30" s="16" t="s">
        <v>28</v>
      </c>
    </row>
    <row r="31" spans="1:28" ht="16.5" thickTop="1" thickBot="1" x14ac:dyDescent="0.3">
      <c r="A31" s="38" t="s">
        <v>54</v>
      </c>
      <c r="B31" s="20"/>
      <c r="C31" s="20">
        <v>1</v>
      </c>
      <c r="D31" s="20" t="s">
        <v>51</v>
      </c>
      <c r="E31" s="21">
        <v>1</v>
      </c>
      <c r="F31" s="39">
        <v>1</v>
      </c>
      <c r="G31" s="39">
        <v>1</v>
      </c>
      <c r="H31" s="39">
        <v>1</v>
      </c>
      <c r="I31" s="39">
        <v>1</v>
      </c>
      <c r="J31" s="39">
        <v>1</v>
      </c>
      <c r="K31" s="39">
        <v>1</v>
      </c>
      <c r="L31" s="22">
        <f>M31*0.9</f>
        <v>0.9</v>
      </c>
      <c r="M31" s="23">
        <f>G31</f>
        <v>1</v>
      </c>
      <c r="N31" s="24">
        <v>1</v>
      </c>
      <c r="O31" s="25">
        <f>P31*0.9</f>
        <v>0.9</v>
      </c>
      <c r="P31" s="23">
        <f>H31</f>
        <v>1</v>
      </c>
      <c r="Q31" s="24">
        <v>1</v>
      </c>
      <c r="R31" s="25">
        <f>S31*0.9</f>
        <v>0.9</v>
      </c>
      <c r="S31" s="23">
        <f>I31</f>
        <v>1</v>
      </c>
      <c r="T31" s="24">
        <v>1</v>
      </c>
      <c r="U31" s="25">
        <f>V31*0.9</f>
        <v>0.9</v>
      </c>
      <c r="V31" s="23">
        <f>J31</f>
        <v>1</v>
      </c>
      <c r="W31" s="24">
        <v>1</v>
      </c>
      <c r="X31" s="22">
        <f>Y31*0.9</f>
        <v>0.9</v>
      </c>
      <c r="Y31" s="23">
        <f>K31</f>
        <v>1</v>
      </c>
      <c r="Z31" s="26">
        <v>1</v>
      </c>
      <c r="AA31" s="16" t="s">
        <v>27</v>
      </c>
      <c r="AB31" s="16" t="s">
        <v>28</v>
      </c>
    </row>
    <row r="32" spans="1:28" ht="16.5" thickTop="1" thickBot="1" x14ac:dyDescent="0.3">
      <c r="A32" s="38" t="s">
        <v>60</v>
      </c>
      <c r="B32" s="20"/>
      <c r="C32" s="20" t="s">
        <v>59</v>
      </c>
      <c r="D32" s="20" t="s">
        <v>59</v>
      </c>
      <c r="E32" s="20" t="s">
        <v>59</v>
      </c>
      <c r="F32" s="39"/>
      <c r="G32" s="39"/>
      <c r="H32" s="39"/>
      <c r="I32" s="39"/>
      <c r="J32" s="39"/>
      <c r="K32" s="39"/>
      <c r="L32" s="22"/>
      <c r="M32" s="23"/>
      <c r="N32" s="24"/>
      <c r="O32" s="25"/>
      <c r="P32" s="23"/>
      <c r="Q32" s="24"/>
      <c r="R32" s="25"/>
      <c r="S32" s="23"/>
      <c r="T32" s="24"/>
      <c r="U32" s="25"/>
      <c r="V32" s="23"/>
      <c r="W32" s="24"/>
      <c r="X32" s="22"/>
      <c r="Y32" s="23"/>
      <c r="Z32" s="26"/>
      <c r="AA32" s="16"/>
      <c r="AB32" s="16"/>
    </row>
    <row r="33" spans="1:28" ht="16.5" thickTop="1" thickBot="1" x14ac:dyDescent="0.3">
      <c r="A33" s="11" t="s">
        <v>32</v>
      </c>
      <c r="B33" s="20"/>
      <c r="C33" s="20">
        <v>0.88890000000000002</v>
      </c>
      <c r="D33" s="20">
        <v>0.95120000000000005</v>
      </c>
      <c r="E33" s="20">
        <v>0.96430000000000005</v>
      </c>
      <c r="F33" s="20">
        <f t="shared" si="15"/>
        <v>0.96284400000000014</v>
      </c>
      <c r="G33" s="21">
        <f t="shared" si="16"/>
        <v>0.98823144000000007</v>
      </c>
      <c r="H33" s="21">
        <v>1</v>
      </c>
      <c r="I33" s="21">
        <v>1</v>
      </c>
      <c r="J33" s="21">
        <v>1</v>
      </c>
      <c r="K33" s="21">
        <v>1</v>
      </c>
      <c r="L33" s="22">
        <f t="shared" si="5"/>
        <v>0.88940829600000004</v>
      </c>
      <c r="M33" s="23">
        <f t="shared" si="6"/>
        <v>0.98823144000000007</v>
      </c>
      <c r="N33" s="24">
        <v>1</v>
      </c>
      <c r="O33" s="25">
        <f t="shared" si="7"/>
        <v>0.9</v>
      </c>
      <c r="P33" s="23">
        <f t="shared" si="8"/>
        <v>1</v>
      </c>
      <c r="Q33" s="24">
        <v>1</v>
      </c>
      <c r="R33" s="25">
        <f t="shared" si="9"/>
        <v>0.9</v>
      </c>
      <c r="S33" s="23">
        <f t="shared" si="10"/>
        <v>1</v>
      </c>
      <c r="T33" s="24">
        <v>1</v>
      </c>
      <c r="U33" s="25">
        <f t="shared" si="11"/>
        <v>0.9</v>
      </c>
      <c r="V33" s="23">
        <f t="shared" si="12"/>
        <v>1</v>
      </c>
      <c r="W33" s="24">
        <v>1</v>
      </c>
      <c r="X33" s="22">
        <f t="shared" si="13"/>
        <v>0.9</v>
      </c>
      <c r="Y33" s="23">
        <f t="shared" si="14"/>
        <v>1</v>
      </c>
      <c r="Z33" s="26">
        <v>1</v>
      </c>
      <c r="AA33" s="16" t="s">
        <v>27</v>
      </c>
      <c r="AB33" s="16" t="s">
        <v>28</v>
      </c>
    </row>
    <row r="34" spans="1:28" ht="16.5" thickTop="1" thickBot="1" x14ac:dyDescent="0.3">
      <c r="A34" s="11" t="s">
        <v>34</v>
      </c>
      <c r="B34" s="20"/>
      <c r="C34" s="20" t="s">
        <v>51</v>
      </c>
      <c r="D34" s="20">
        <v>0.9</v>
      </c>
      <c r="E34" s="20">
        <v>1</v>
      </c>
      <c r="F34" s="20">
        <f>AVERAGE(D34:E34)*1.03</f>
        <v>0.97849999999999993</v>
      </c>
      <c r="G34" s="20">
        <v>1</v>
      </c>
      <c r="H34" s="20">
        <v>1</v>
      </c>
      <c r="I34" s="20">
        <v>1</v>
      </c>
      <c r="J34" s="20">
        <v>1</v>
      </c>
      <c r="K34" s="20">
        <v>1</v>
      </c>
      <c r="L34" s="22">
        <f t="shared" si="5"/>
        <v>0.9</v>
      </c>
      <c r="M34" s="23">
        <f t="shared" si="6"/>
        <v>1</v>
      </c>
      <c r="N34" s="24">
        <v>1</v>
      </c>
      <c r="O34" s="25">
        <f t="shared" si="7"/>
        <v>0.9</v>
      </c>
      <c r="P34" s="23">
        <f t="shared" si="8"/>
        <v>1</v>
      </c>
      <c r="Q34" s="24">
        <v>1</v>
      </c>
      <c r="R34" s="25">
        <f t="shared" si="9"/>
        <v>0.9</v>
      </c>
      <c r="S34" s="23">
        <f t="shared" si="10"/>
        <v>1</v>
      </c>
      <c r="T34" s="24">
        <v>1</v>
      </c>
      <c r="U34" s="25">
        <f t="shared" si="11"/>
        <v>0.9</v>
      </c>
      <c r="V34" s="23">
        <f t="shared" si="12"/>
        <v>1</v>
      </c>
      <c r="W34" s="24">
        <v>1</v>
      </c>
      <c r="X34" s="22">
        <f t="shared" si="13"/>
        <v>0.9</v>
      </c>
      <c r="Y34" s="23">
        <f t="shared" si="14"/>
        <v>1</v>
      </c>
      <c r="Z34" s="26">
        <v>1</v>
      </c>
      <c r="AA34" s="16" t="s">
        <v>27</v>
      </c>
      <c r="AB34" s="16" t="s">
        <v>28</v>
      </c>
    </row>
    <row r="35" spans="1:28" ht="16.5" thickTop="1" thickBot="1" x14ac:dyDescent="0.3">
      <c r="A35" s="11" t="s">
        <v>33</v>
      </c>
      <c r="B35" s="20"/>
      <c r="C35" s="20">
        <v>0.68180000000000007</v>
      </c>
      <c r="D35" s="20">
        <v>1</v>
      </c>
      <c r="E35" s="20">
        <v>0.86209999999999998</v>
      </c>
      <c r="F35" s="20">
        <f t="shared" si="15"/>
        <v>0.87340566666666664</v>
      </c>
      <c r="G35" s="21">
        <f t="shared" si="16"/>
        <v>0.93919027888888895</v>
      </c>
      <c r="H35" s="21">
        <f t="shared" si="17"/>
        <v>0.91831227464074072</v>
      </c>
      <c r="I35" s="21">
        <f t="shared" si="18"/>
        <v>0.93761182226739515</v>
      </c>
      <c r="J35" s="21">
        <f t="shared" si="19"/>
        <v>0.95965593569031193</v>
      </c>
      <c r="K35" s="21">
        <f t="shared" si="20"/>
        <v>0.96668247785880046</v>
      </c>
      <c r="L35" s="22">
        <f t="shared" si="5"/>
        <v>0.84527125100000011</v>
      </c>
      <c r="M35" s="23">
        <f t="shared" si="6"/>
        <v>0.93919027888888895</v>
      </c>
      <c r="N35" s="24">
        <v>1</v>
      </c>
      <c r="O35" s="25">
        <f t="shared" si="7"/>
        <v>0.82648104717666671</v>
      </c>
      <c r="P35" s="23">
        <f t="shared" si="8"/>
        <v>0.91831227464074072</v>
      </c>
      <c r="Q35" s="24">
        <v>1</v>
      </c>
      <c r="R35" s="25">
        <f t="shared" si="9"/>
        <v>0.84385064004065569</v>
      </c>
      <c r="S35" s="23">
        <f t="shared" si="10"/>
        <v>0.93761182226739515</v>
      </c>
      <c r="T35" s="24">
        <v>1</v>
      </c>
      <c r="U35" s="25">
        <f t="shared" si="11"/>
        <v>0.86369034212128071</v>
      </c>
      <c r="V35" s="23">
        <f t="shared" si="12"/>
        <v>0.95965593569031193</v>
      </c>
      <c r="W35" s="24">
        <v>1</v>
      </c>
      <c r="X35" s="22">
        <f t="shared" si="13"/>
        <v>0.87001423007292045</v>
      </c>
      <c r="Y35" s="23">
        <f t="shared" si="14"/>
        <v>0.96668247785880046</v>
      </c>
      <c r="Z35" s="26">
        <v>1</v>
      </c>
      <c r="AA35" s="16" t="s">
        <v>27</v>
      </c>
      <c r="AB35" s="16" t="s">
        <v>28</v>
      </c>
    </row>
    <row r="36" spans="1:28" ht="16.5" thickTop="1" thickBot="1" x14ac:dyDescent="0.3">
      <c r="A36" s="11" t="s">
        <v>50</v>
      </c>
      <c r="B36" s="20"/>
      <c r="C36" s="20">
        <v>1</v>
      </c>
      <c r="D36" s="20">
        <v>0.8</v>
      </c>
      <c r="E36" s="20">
        <v>0.86670000000000003</v>
      </c>
      <c r="F36" s="20">
        <f t="shared" si="15"/>
        <v>0.91556700000000002</v>
      </c>
      <c r="G36" s="21">
        <f t="shared" si="16"/>
        <v>0.88657833666666663</v>
      </c>
      <c r="H36" s="21">
        <f t="shared" si="17"/>
        <v>0.91630356558888892</v>
      </c>
      <c r="I36" s="21">
        <f t="shared" si="18"/>
        <v>0.93333412310774078</v>
      </c>
      <c r="J36" s="21">
        <f t="shared" si="19"/>
        <v>0.93943416870806506</v>
      </c>
      <c r="K36" s="21">
        <f t="shared" si="20"/>
        <v>0.95758133770894527</v>
      </c>
      <c r="L36" s="22">
        <f t="shared" si="5"/>
        <v>0.79792050299999995</v>
      </c>
      <c r="M36" s="23">
        <f t="shared" si="6"/>
        <v>0.88657833666666663</v>
      </c>
      <c r="N36" s="24">
        <f>M36*1.1</f>
        <v>0.97523617033333343</v>
      </c>
      <c r="O36" s="25">
        <f t="shared" si="7"/>
        <v>0.82467320903000008</v>
      </c>
      <c r="P36" s="23">
        <f t="shared" si="8"/>
        <v>0.91630356558888892</v>
      </c>
      <c r="Q36" s="24">
        <v>1</v>
      </c>
      <c r="R36" s="25">
        <f t="shared" si="9"/>
        <v>0.8400007107969667</v>
      </c>
      <c r="S36" s="23">
        <f t="shared" si="10"/>
        <v>0.93333412310774078</v>
      </c>
      <c r="T36" s="24">
        <v>1</v>
      </c>
      <c r="U36" s="25">
        <f t="shared" si="11"/>
        <v>0.84549075183725853</v>
      </c>
      <c r="V36" s="23">
        <f t="shared" si="12"/>
        <v>0.93943416870806506</v>
      </c>
      <c r="W36" s="24">
        <v>1</v>
      </c>
      <c r="X36" s="22">
        <f t="shared" si="13"/>
        <v>0.86182320393805079</v>
      </c>
      <c r="Y36" s="23">
        <f t="shared" si="14"/>
        <v>0.95758133770894527</v>
      </c>
      <c r="Z36" s="26">
        <v>1</v>
      </c>
      <c r="AA36" s="16" t="s">
        <v>27</v>
      </c>
      <c r="AB36" s="16" t="s">
        <v>28</v>
      </c>
    </row>
    <row r="37" spans="1:28" ht="15.75" thickTop="1" x14ac:dyDescent="0.25"/>
  </sheetData>
  <mergeCells count="8">
    <mergeCell ref="X1:Z1"/>
    <mergeCell ref="AA1:AB1"/>
    <mergeCell ref="B1:E1"/>
    <mergeCell ref="F1:K1"/>
    <mergeCell ref="L1:N1"/>
    <mergeCell ref="O1:Q1"/>
    <mergeCell ref="R1:T1"/>
    <mergeCell ref="U1:W1"/>
  </mergeCells>
  <conditionalFormatting sqref="AA11">
    <cfRule type="iconSet" priority="10">
      <iconSet iconSet="5Arrows">
        <cfvo type="percent" val="0"/>
        <cfvo type="percent" val="20"/>
        <cfvo type="percent" val="40"/>
        <cfvo type="percent" val="60"/>
        <cfvo type="percent" val="80"/>
      </iconSet>
    </cfRule>
  </conditionalFormatting>
  <conditionalFormatting sqref="AA4">
    <cfRule type="iconSet" priority="13">
      <iconSet iconSet="5Arrows">
        <cfvo type="percent" val="0"/>
        <cfvo type="percent" val="20"/>
        <cfvo type="percent" val="40"/>
        <cfvo type="percent" val="60"/>
        <cfvo type="percent" val="80"/>
      </iconSet>
    </cfRule>
  </conditionalFormatting>
  <conditionalFormatting sqref="AA6">
    <cfRule type="iconSet" priority="11">
      <iconSet iconSet="5Arrows">
        <cfvo type="percent" val="0"/>
        <cfvo type="percent" val="20"/>
        <cfvo type="percent" val="40"/>
        <cfvo type="percent" val="60"/>
        <cfvo type="percent" val="80"/>
      </iconSet>
    </cfRule>
  </conditionalFormatting>
  <conditionalFormatting sqref="AA7">
    <cfRule type="iconSet" priority="28">
      <iconSet iconSet="5Arrows">
        <cfvo type="percent" val="0"/>
        <cfvo type="percent" val="20"/>
        <cfvo type="percent" val="40"/>
        <cfvo type="percent" val="60"/>
        <cfvo type="percent" val="80"/>
      </iconSet>
    </cfRule>
  </conditionalFormatting>
  <conditionalFormatting sqref="AA8">
    <cfRule type="iconSet" priority="7">
      <iconSet iconSet="5Arrows">
        <cfvo type="percent" val="0"/>
        <cfvo type="percent" val="20"/>
        <cfvo type="percent" val="40"/>
        <cfvo type="percent" val="60"/>
        <cfvo type="percent" val="80"/>
      </iconSet>
    </cfRule>
  </conditionalFormatting>
  <conditionalFormatting sqref="AA9">
    <cfRule type="iconSet" priority="6">
      <iconSet iconSet="5Arrows">
        <cfvo type="percent" val="0"/>
        <cfvo type="percent" val="20"/>
        <cfvo type="percent" val="40"/>
        <cfvo type="percent" val="60"/>
        <cfvo type="percent" val="80"/>
      </iconSet>
    </cfRule>
  </conditionalFormatting>
  <conditionalFormatting sqref="AA10">
    <cfRule type="iconSet" priority="5">
      <iconSet iconSet="5Arrows">
        <cfvo type="percent" val="0"/>
        <cfvo type="percent" val="20"/>
        <cfvo type="percent" val="40"/>
        <cfvo type="percent" val="60"/>
        <cfvo type="percent" val="80"/>
      </iconSet>
    </cfRule>
  </conditionalFormatting>
  <conditionalFormatting sqref="AA3">
    <cfRule type="iconSet" priority="4">
      <iconSet iconSet="5Arrows">
        <cfvo type="percent" val="0"/>
        <cfvo type="percent" val="20"/>
        <cfvo type="percent" val="40"/>
        <cfvo type="percent" val="60"/>
        <cfvo type="percent" val="80"/>
      </iconSet>
    </cfRule>
  </conditionalFormatting>
  <conditionalFormatting sqref="AA5">
    <cfRule type="iconSet" priority="3">
      <iconSet iconSet="5Arrows">
        <cfvo type="percent" val="0"/>
        <cfvo type="percent" val="20"/>
        <cfvo type="percent" val="40"/>
        <cfvo type="percent" val="60"/>
        <cfvo type="percent" val="80"/>
      </iconSet>
    </cfRule>
  </conditionalFormatting>
  <conditionalFormatting sqref="D8:Z11">
    <cfRule type="cellIs" dxfId="0" priority="1" operator="greaterThan">
      <formula>1</formula>
    </cfRule>
  </conditionalFormatting>
  <pageMargins left="0.7" right="0.7" top="0.75" bottom="0.75" header="0.3" footer="0.3"/>
  <pageSetup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ACCJC METRICS-option 1</vt:lpstr>
      <vt:lpstr>Source</vt:lpstr>
      <vt:lpstr>ACCJC METRICS-Option 2</vt:lpstr>
      <vt:lpstr>ACCJC METRIC DRAFT</vt:lpstr>
      <vt:lpstr>3year cte report</vt:lpstr>
      <vt:lpstr>ACTIVE CTE PROGRAMS</vt:lpstr>
      <vt:lpstr>Sheet2</vt:lpstr>
      <vt:lpstr>Sheet4</vt:lpstr>
      <vt:lpstr>accjc metrics-OLD</vt:lpstr>
      <vt:lpstr>cte_perk</vt:lpstr>
      <vt:lpstr>NEW</vt:lpstr>
      <vt:lpstr>top</vt:lpstr>
      <vt:lpstr>TOP_</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Layheng Ting</cp:lastModifiedBy>
  <cp:lastPrinted>2019-02-27T22:02:47Z</cp:lastPrinted>
  <dcterms:created xsi:type="dcterms:W3CDTF">2019-02-27T18:48:40Z</dcterms:created>
  <dcterms:modified xsi:type="dcterms:W3CDTF">2025-11-21T03:49:36Z</dcterms:modified>
</cp:coreProperties>
</file>