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lderRedirect.hcad.domain\Redirect\0376397\Desktop\Meetings\#2 - CPC (1st &amp; 3rd Wed)\2019 - 2020\2019, 11.20 (Nov)\"/>
    </mc:Choice>
  </mc:AlternateContent>
  <bookViews>
    <workbookView xWindow="0" yWindow="0" windowWidth="19200" windowHeight="7890"/>
  </bookViews>
  <sheets>
    <sheet name="IE Frameworks" sheetId="3" r:id="rId1"/>
    <sheet name="Metrics (CTE Programs)" sheetId="1" r:id="rId2"/>
    <sheet name="Metrics (Non-CTE Programs)" sheetId="6" r:id="rId3"/>
    <sheet name="Modeling Template" sheetId="4" r:id="rId4"/>
  </sheets>
  <definedNames>
    <definedName name="List_01">'Modeling Template'!$A$3:$D$32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 i="1" l="1"/>
  <c r="AC5" i="1"/>
  <c r="AB6" i="1"/>
  <c r="AC6" i="1"/>
  <c r="AD6" i="1" s="1"/>
  <c r="AB7" i="1"/>
  <c r="AC7" i="1"/>
  <c r="AD7" i="1"/>
  <c r="AC3" i="1"/>
  <c r="AD3" i="1" s="1"/>
  <c r="AB3" i="1"/>
  <c r="G34" i="4"/>
  <c r="D34" i="4"/>
  <c r="AD3" i="4"/>
  <c r="AC3" i="4"/>
  <c r="AD5" i="1" l="1"/>
  <c r="Y32" i="1"/>
  <c r="X32" i="1"/>
  <c r="W32" i="1"/>
  <c r="Y31" i="1"/>
  <c r="X31" i="1"/>
  <c r="W31" i="1"/>
  <c r="Y30" i="1"/>
  <c r="X30" i="1"/>
  <c r="W30" i="1"/>
  <c r="Y29" i="1"/>
  <c r="X29" i="1"/>
  <c r="W29" i="1"/>
  <c r="Y28" i="1"/>
  <c r="X28" i="1"/>
  <c r="W28" i="1"/>
  <c r="Y27" i="1"/>
  <c r="X27" i="1"/>
  <c r="W27" i="1"/>
  <c r="V27" i="1"/>
  <c r="Y26" i="1"/>
  <c r="X26" i="1"/>
  <c r="W26" i="1"/>
  <c r="Y25" i="1"/>
  <c r="X25" i="1"/>
  <c r="W25" i="1"/>
  <c r="Y24" i="1"/>
  <c r="X24" i="1"/>
  <c r="W24" i="1"/>
  <c r="Y23" i="1"/>
  <c r="X23" i="1"/>
  <c r="W23" i="1"/>
  <c r="Y22" i="1"/>
  <c r="X22" i="1"/>
  <c r="W22" i="1"/>
  <c r="Y18" i="1"/>
  <c r="X18" i="1"/>
  <c r="W18" i="1"/>
  <c r="Y17" i="1"/>
  <c r="X17" i="1"/>
  <c r="W17" i="1"/>
  <c r="Y16" i="1"/>
  <c r="X16" i="1"/>
  <c r="W16" i="1"/>
  <c r="Y15" i="1"/>
  <c r="X15" i="1"/>
  <c r="W15" i="1"/>
  <c r="Y14" i="1"/>
  <c r="X14" i="1"/>
  <c r="W14" i="1"/>
  <c r="Y13" i="1"/>
  <c r="X13" i="1"/>
  <c r="W13" i="1"/>
  <c r="Y12" i="1"/>
  <c r="X12" i="1"/>
  <c r="W12" i="1"/>
  <c r="Y11" i="1"/>
  <c r="X11" i="1"/>
  <c r="W11" i="1"/>
  <c r="Y10" i="1"/>
  <c r="X10" i="1"/>
  <c r="W10" i="1"/>
  <c r="Y9" i="1"/>
  <c r="X9" i="1"/>
  <c r="W9" i="1"/>
  <c r="Y7" i="1"/>
  <c r="X7" i="1"/>
  <c r="W7" i="1"/>
  <c r="V7" i="1"/>
  <c r="Y6" i="1"/>
  <c r="X6" i="1"/>
  <c r="W6" i="1"/>
  <c r="V6" i="1"/>
  <c r="Y5" i="1"/>
  <c r="X5" i="1"/>
  <c r="W5" i="1"/>
  <c r="V5" i="1"/>
  <c r="X3" i="1"/>
  <c r="Y3" i="1"/>
  <c r="W3" i="1"/>
  <c r="V3" i="1"/>
  <c r="E32" i="1"/>
  <c r="D32" i="1"/>
  <c r="C32" i="1"/>
  <c r="E31" i="1"/>
  <c r="D31" i="1"/>
  <c r="C31" i="1"/>
  <c r="E30" i="1"/>
  <c r="D30" i="1"/>
  <c r="C30" i="1"/>
  <c r="E29" i="1"/>
  <c r="D29" i="1"/>
  <c r="C29" i="1"/>
  <c r="E28" i="1"/>
  <c r="D28" i="1"/>
  <c r="C28" i="1"/>
  <c r="E27" i="1"/>
  <c r="D27" i="1"/>
  <c r="C27" i="1"/>
  <c r="E26" i="1"/>
  <c r="V26" i="1" s="1"/>
  <c r="D26" i="1"/>
  <c r="C26" i="1"/>
  <c r="E25" i="1"/>
  <c r="D25" i="1"/>
  <c r="V25" i="1" s="1"/>
  <c r="C25" i="1"/>
  <c r="E24" i="1"/>
  <c r="D24" i="1"/>
  <c r="C24" i="1"/>
  <c r="E23" i="1"/>
  <c r="D23" i="1"/>
  <c r="C23" i="1"/>
  <c r="E22" i="1"/>
  <c r="D22" i="1"/>
  <c r="C22" i="1"/>
  <c r="V22" i="1" s="1"/>
  <c r="C10" i="1"/>
  <c r="D10" i="1"/>
  <c r="E10" i="1"/>
  <c r="C11" i="1"/>
  <c r="D11" i="1"/>
  <c r="E11" i="1"/>
  <c r="C12" i="1"/>
  <c r="D12" i="1"/>
  <c r="E12" i="1"/>
  <c r="C13" i="1"/>
  <c r="D13" i="1"/>
  <c r="E13" i="1"/>
  <c r="C14" i="1"/>
  <c r="D14" i="1"/>
  <c r="E14" i="1"/>
  <c r="C15" i="1"/>
  <c r="D15" i="1"/>
  <c r="E15" i="1"/>
  <c r="C16" i="1"/>
  <c r="D16" i="1"/>
  <c r="E16" i="1"/>
  <c r="E9" i="1"/>
  <c r="D9" i="1"/>
  <c r="C9" i="1"/>
  <c r="C17" i="1"/>
  <c r="D17" i="1"/>
  <c r="E17" i="1"/>
  <c r="C18" i="1"/>
  <c r="D18" i="1"/>
  <c r="E18" i="1"/>
  <c r="AB13" i="1" l="1"/>
  <c r="AC13" i="1"/>
  <c r="AB28" i="1"/>
  <c r="AC28" i="1"/>
  <c r="AD28" i="1" s="1"/>
  <c r="AB32" i="1"/>
  <c r="AC32" i="1"/>
  <c r="AD32" i="1" s="1"/>
  <c r="AC14" i="1"/>
  <c r="AB14" i="1"/>
  <c r="AB10" i="1"/>
  <c r="AC10" i="1"/>
  <c r="AD10" i="1" s="1"/>
  <c r="AB23" i="1"/>
  <c r="AC23" i="1"/>
  <c r="AD23" i="1" s="1"/>
  <c r="AC27" i="1"/>
  <c r="AB27" i="1"/>
  <c r="AB31" i="1"/>
  <c r="AC31" i="1"/>
  <c r="AD31" i="1" s="1"/>
  <c r="V23" i="1"/>
  <c r="AB24" i="1"/>
  <c r="AC24" i="1"/>
  <c r="AC9" i="1"/>
  <c r="AB9" i="1"/>
  <c r="AB15" i="1"/>
  <c r="AC15" i="1"/>
  <c r="AC11" i="1"/>
  <c r="AD11" i="1" s="1"/>
  <c r="AB11" i="1"/>
  <c r="AC22" i="1"/>
  <c r="AD22" i="1" s="1"/>
  <c r="AB22" i="1"/>
  <c r="AB26" i="1"/>
  <c r="AC26" i="1"/>
  <c r="AC30" i="1"/>
  <c r="AD30" i="1" s="1"/>
  <c r="AB30" i="1"/>
  <c r="AB16" i="1"/>
  <c r="AC16" i="1"/>
  <c r="AB12" i="1"/>
  <c r="AC12" i="1"/>
  <c r="AC25" i="1"/>
  <c r="AB25" i="1"/>
  <c r="AB29" i="1"/>
  <c r="AD29" i="1" s="1"/>
  <c r="AC29" i="1"/>
  <c r="V9" i="1"/>
  <c r="V10" i="1"/>
  <c r="V11" i="1"/>
  <c r="V12" i="1"/>
  <c r="V13" i="1"/>
  <c r="V14" i="1"/>
  <c r="V15" i="1"/>
  <c r="V16" i="1"/>
  <c r="V29" i="1"/>
  <c r="V30" i="1"/>
  <c r="V31" i="1"/>
  <c r="V32" i="1"/>
  <c r="F28" i="4"/>
  <c r="G28" i="4" s="1"/>
  <c r="O28" i="4" s="1"/>
  <c r="AD12" i="1" l="1"/>
  <c r="AD15" i="1"/>
  <c r="AD24" i="1"/>
  <c r="AD14" i="1"/>
  <c r="AD25" i="1"/>
  <c r="AD16" i="1"/>
  <c r="AD26" i="1"/>
  <c r="AD9" i="1"/>
  <c r="AD27" i="1"/>
  <c r="AD13" i="1"/>
  <c r="L28" i="4"/>
  <c r="K28" i="4" s="1"/>
  <c r="N28" i="4"/>
  <c r="P28" i="4"/>
  <c r="H28" i="4"/>
  <c r="AC5" i="4"/>
  <c r="AD5" i="4"/>
  <c r="AC6" i="4"/>
  <c r="AD6" i="4"/>
  <c r="AC7" i="4"/>
  <c r="AD7" i="4"/>
  <c r="AC9" i="4"/>
  <c r="AD9" i="4"/>
  <c r="AE9" i="4" s="1"/>
  <c r="AC10" i="4"/>
  <c r="AD10" i="4"/>
  <c r="AC11" i="4"/>
  <c r="AD11" i="4"/>
  <c r="AC12" i="4"/>
  <c r="AE12" i="4" s="1"/>
  <c r="AD12" i="4"/>
  <c r="AC13" i="4"/>
  <c r="AD13" i="4"/>
  <c r="AE13" i="4" s="1"/>
  <c r="AC14" i="4"/>
  <c r="AE14" i="4" s="1"/>
  <c r="AD14" i="4"/>
  <c r="AC15" i="4"/>
  <c r="AD15" i="4"/>
  <c r="AC16" i="4"/>
  <c r="AE16" i="4" s="1"/>
  <c r="AD16" i="4"/>
  <c r="AC17" i="4"/>
  <c r="AD17" i="4"/>
  <c r="AC18" i="4"/>
  <c r="AD18" i="4"/>
  <c r="AC22" i="4"/>
  <c r="AD22" i="4"/>
  <c r="AC23" i="4"/>
  <c r="AD23" i="4"/>
  <c r="AC24" i="4"/>
  <c r="AD24" i="4"/>
  <c r="AC25" i="4"/>
  <c r="AD25" i="4"/>
  <c r="AE25" i="4" s="1"/>
  <c r="AC26" i="4"/>
  <c r="AD26" i="4"/>
  <c r="AC27" i="4"/>
  <c r="AD27" i="4"/>
  <c r="AC28" i="4"/>
  <c r="AD28" i="4"/>
  <c r="AC29" i="4"/>
  <c r="AD29" i="4"/>
  <c r="AE29" i="4" s="1"/>
  <c r="AC30" i="4"/>
  <c r="AD30" i="4"/>
  <c r="AC31" i="4"/>
  <c r="AD31" i="4"/>
  <c r="AC32" i="4"/>
  <c r="AD32" i="4"/>
  <c r="AE3" i="4" l="1"/>
  <c r="AE5" i="4"/>
  <c r="M28" i="4"/>
  <c r="AE32" i="4"/>
  <c r="AE30" i="4"/>
  <c r="AE28" i="4"/>
  <c r="AE24" i="4"/>
  <c r="AE22" i="4"/>
  <c r="AE10" i="4"/>
  <c r="AE6" i="4"/>
  <c r="AE23" i="4"/>
  <c r="AE31" i="4"/>
  <c r="AE17" i="4"/>
  <c r="AE15" i="4"/>
  <c r="I28" i="4"/>
  <c r="R28" i="4"/>
  <c r="Q28" i="4" s="1"/>
  <c r="AE26" i="4"/>
  <c r="AE18" i="4"/>
  <c r="AE7" i="4"/>
  <c r="AE27" i="4"/>
  <c r="AE11" i="4"/>
  <c r="L24" i="4"/>
  <c r="M24" i="4" s="1"/>
  <c r="O24" i="4"/>
  <c r="P24" i="4" s="1"/>
  <c r="G24" i="4"/>
  <c r="H24" i="4" s="1"/>
  <c r="R24" i="4" l="1"/>
  <c r="Q24" i="4" s="1"/>
  <c r="I24" i="4"/>
  <c r="J24" i="4" s="1"/>
  <c r="X24" i="4" s="1"/>
  <c r="W24" i="4" s="1"/>
  <c r="K24" i="4"/>
  <c r="N24" i="4"/>
  <c r="J28" i="4"/>
  <c r="X28" i="4" s="1"/>
  <c r="W28" i="4" s="1"/>
  <c r="U28" i="4"/>
  <c r="T28" i="4" s="1"/>
  <c r="E32" i="4"/>
  <c r="F32" i="4" s="1"/>
  <c r="G32" i="4" s="1"/>
  <c r="H32" i="4" s="1"/>
  <c r="E31" i="4"/>
  <c r="F31" i="4" s="1"/>
  <c r="X30" i="4"/>
  <c r="W30" i="4" s="1"/>
  <c r="U30" i="4"/>
  <c r="T30" i="4" s="1"/>
  <c r="R30" i="4"/>
  <c r="Q30" i="4" s="1"/>
  <c r="O30" i="4"/>
  <c r="N30" i="4" s="1"/>
  <c r="L30" i="4"/>
  <c r="K30" i="4" s="1"/>
  <c r="E30" i="4"/>
  <c r="X29" i="4"/>
  <c r="W29" i="4" s="1"/>
  <c r="U29" i="4"/>
  <c r="T29" i="4" s="1"/>
  <c r="R29" i="4"/>
  <c r="Q29" i="4" s="1"/>
  <c r="O29" i="4"/>
  <c r="N29" i="4" s="1"/>
  <c r="E29" i="4"/>
  <c r="F29" i="4" s="1"/>
  <c r="L29" i="4" s="1"/>
  <c r="K29" i="4" s="1"/>
  <c r="X27" i="4"/>
  <c r="W27" i="4" s="1"/>
  <c r="U27" i="4"/>
  <c r="T27" i="4" s="1"/>
  <c r="R27" i="4"/>
  <c r="Q27" i="4" s="1"/>
  <c r="O27" i="4"/>
  <c r="N27" i="4" s="1"/>
  <c r="L27" i="4"/>
  <c r="K27" i="4" s="1"/>
  <c r="E26" i="4"/>
  <c r="E25" i="4"/>
  <c r="F25" i="4" s="1"/>
  <c r="X23" i="4"/>
  <c r="W23" i="4" s="1"/>
  <c r="U23" i="4"/>
  <c r="T23" i="4" s="1"/>
  <c r="R23" i="4"/>
  <c r="Q23" i="4" s="1"/>
  <c r="O23" i="4"/>
  <c r="N23" i="4" s="1"/>
  <c r="L23" i="4"/>
  <c r="K23" i="4" s="1"/>
  <c r="E23" i="4"/>
  <c r="E22" i="4"/>
  <c r="F22" i="4" s="1"/>
  <c r="E18" i="4"/>
  <c r="E17" i="4"/>
  <c r="E16" i="4"/>
  <c r="X15" i="4"/>
  <c r="W15" i="4" s="1"/>
  <c r="E15" i="4"/>
  <c r="E14" i="4"/>
  <c r="F14" i="4" s="1"/>
  <c r="E13" i="4"/>
  <c r="X12" i="4"/>
  <c r="W12" i="4" s="1"/>
  <c r="E12" i="4"/>
  <c r="X11" i="4"/>
  <c r="W11" i="4" s="1"/>
  <c r="U11" i="4"/>
  <c r="T11" i="4" s="1"/>
  <c r="R11" i="4"/>
  <c r="Q11" i="4" s="1"/>
  <c r="E11" i="4"/>
  <c r="F11" i="4" s="1"/>
  <c r="G11" i="4" s="1"/>
  <c r="O11" i="4" s="1"/>
  <c r="N11" i="4" s="1"/>
  <c r="E10" i="4"/>
  <c r="F10" i="4" s="1"/>
  <c r="G10" i="4" s="1"/>
  <c r="H10" i="4" s="1"/>
  <c r="I10" i="4" s="1"/>
  <c r="J10" i="4" s="1"/>
  <c r="E9" i="4"/>
  <c r="X7" i="4"/>
  <c r="W7" i="4"/>
  <c r="U7" i="4"/>
  <c r="T7" i="4" s="1"/>
  <c r="R7" i="4"/>
  <c r="Q7" i="4" s="1"/>
  <c r="O7" i="4"/>
  <c r="N7" i="4" s="1"/>
  <c r="L7" i="4"/>
  <c r="K7" i="4" s="1"/>
  <c r="X6" i="4"/>
  <c r="W6" i="4" s="1"/>
  <c r="U6" i="4"/>
  <c r="T6" i="4" s="1"/>
  <c r="R6" i="4"/>
  <c r="Q6" i="4" s="1"/>
  <c r="E6" i="4"/>
  <c r="X5" i="4"/>
  <c r="W5" i="4" s="1"/>
  <c r="U5" i="4"/>
  <c r="T5" i="4" s="1"/>
  <c r="R5" i="4"/>
  <c r="Q5" i="4"/>
  <c r="O5" i="4"/>
  <c r="N5" i="4" s="1"/>
  <c r="E5" i="4"/>
  <c r="F5" i="4" s="1"/>
  <c r="L5" i="4" s="1"/>
  <c r="K5" i="4" s="1"/>
  <c r="E3" i="4"/>
  <c r="F3" i="4" s="1"/>
  <c r="U24" i="4" l="1"/>
  <c r="T24" i="4" s="1"/>
  <c r="S24" i="4"/>
  <c r="F13" i="4"/>
  <c r="G13" i="4" s="1"/>
  <c r="H13" i="4" s="1"/>
  <c r="I13" i="4" s="1"/>
  <c r="L11" i="4"/>
  <c r="K11" i="4" s="1"/>
  <c r="F12" i="4"/>
  <c r="G12" i="4" s="1"/>
  <c r="F15" i="4"/>
  <c r="G15" i="4" s="1"/>
  <c r="H15" i="4" s="1"/>
  <c r="I15" i="4" s="1"/>
  <c r="U15" i="4" s="1"/>
  <c r="T15" i="4" s="1"/>
  <c r="V24" i="4"/>
  <c r="F9" i="4"/>
  <c r="G9" i="4" s="1"/>
  <c r="O9" i="4" s="1"/>
  <c r="N9" i="4" s="1"/>
  <c r="F6" i="4"/>
  <c r="L6" i="4" s="1"/>
  <c r="K6" i="4" s="1"/>
  <c r="G31" i="4"/>
  <c r="O31" i="4" s="1"/>
  <c r="N31" i="4" s="1"/>
  <c r="F17" i="4"/>
  <c r="O32" i="4"/>
  <c r="N32" i="4" s="1"/>
  <c r="F18" i="4"/>
  <c r="G18" i="4" s="1"/>
  <c r="L3" i="4"/>
  <c r="R10" i="4"/>
  <c r="Q10" i="4" s="1"/>
  <c r="L22" i="4"/>
  <c r="K22" i="4" s="1"/>
  <c r="G14" i="4"/>
  <c r="F26" i="4"/>
  <c r="G3" i="4"/>
  <c r="L14" i="4"/>
  <c r="L25" i="4"/>
  <c r="L10" i="4"/>
  <c r="K10" i="4" s="1"/>
  <c r="H14" i="4"/>
  <c r="R14" i="4" s="1"/>
  <c r="F16" i="4"/>
  <c r="G22" i="4"/>
  <c r="G25" i="4"/>
  <c r="L31" i="4"/>
  <c r="K31" i="4" s="1"/>
  <c r="L12" i="4" l="1"/>
  <c r="K12" i="4" s="1"/>
  <c r="H31" i="4"/>
  <c r="R31" i="4" s="1"/>
  <c r="Q31" i="4" s="1"/>
  <c r="L18" i="4"/>
  <c r="O15" i="4"/>
  <c r="N15" i="4" s="1"/>
  <c r="L15" i="4"/>
  <c r="K15" i="4" s="1"/>
  <c r="L13" i="4"/>
  <c r="O12" i="4"/>
  <c r="N12" i="4" s="1"/>
  <c r="R15" i="4"/>
  <c r="Q15" i="4" s="1"/>
  <c r="H17" i="4"/>
  <c r="R17" i="4" s="1"/>
  <c r="P9" i="4"/>
  <c r="O18" i="4"/>
  <c r="H18" i="4"/>
  <c r="R18" i="4" s="1"/>
  <c r="G6" i="4"/>
  <c r="O6" i="4" s="1"/>
  <c r="N6" i="4" s="1"/>
  <c r="R32" i="4"/>
  <c r="Q32" i="4" s="1"/>
  <c r="L17" i="4"/>
  <c r="R12" i="4"/>
  <c r="Q12" i="4" s="1"/>
  <c r="L9" i="4"/>
  <c r="K9" i="4" s="1"/>
  <c r="H9" i="4"/>
  <c r="R9" i="4" s="1"/>
  <c r="Q9" i="4" s="1"/>
  <c r="L32" i="4"/>
  <c r="G17" i="4"/>
  <c r="O25" i="4"/>
  <c r="I14" i="4"/>
  <c r="U14" i="4" s="1"/>
  <c r="O22" i="4"/>
  <c r="N22" i="4" s="1"/>
  <c r="G26" i="4"/>
  <c r="U10" i="4"/>
  <c r="T10" i="4" s="1"/>
  <c r="M18" i="4"/>
  <c r="K18" i="4"/>
  <c r="L16" i="4"/>
  <c r="G16" i="4"/>
  <c r="O13" i="4"/>
  <c r="N13" i="4" s="1"/>
  <c r="O14" i="4"/>
  <c r="M22" i="4"/>
  <c r="Q14" i="4"/>
  <c r="S14" i="4"/>
  <c r="L26" i="4"/>
  <c r="O10" i="4"/>
  <c r="N10" i="4" s="1"/>
  <c r="M3" i="4"/>
  <c r="K3" i="4"/>
  <c r="H25" i="4"/>
  <c r="R25" i="4" s="1"/>
  <c r="K25" i="4"/>
  <c r="M25" i="4"/>
  <c r="H22" i="4"/>
  <c r="R22" i="4" s="1"/>
  <c r="Q22" i="4" s="1"/>
  <c r="M14" i="4"/>
  <c r="K14" i="4"/>
  <c r="O3" i="4"/>
  <c r="H3" i="4"/>
  <c r="I31" i="4" l="1"/>
  <c r="U31" i="4" s="1"/>
  <c r="T31" i="4" s="1"/>
  <c r="M9" i="4"/>
  <c r="K13" i="4"/>
  <c r="M13" i="4"/>
  <c r="M32" i="4"/>
  <c r="K32" i="4"/>
  <c r="U32" i="4"/>
  <c r="T32" i="4" s="1"/>
  <c r="S9" i="4"/>
  <c r="I18" i="4"/>
  <c r="U18" i="4" s="1"/>
  <c r="Q18" i="4"/>
  <c r="S18" i="4"/>
  <c r="J14" i="4"/>
  <c r="X14" i="4" s="1"/>
  <c r="Y14" i="4" s="1"/>
  <c r="K17" i="4"/>
  <c r="M17" i="4"/>
  <c r="N18" i="4"/>
  <c r="P18" i="4"/>
  <c r="O17" i="4"/>
  <c r="I17" i="4"/>
  <c r="U17" i="4" s="1"/>
  <c r="I9" i="4"/>
  <c r="U9" i="4" s="1"/>
  <c r="T9" i="4" s="1"/>
  <c r="S17" i="4"/>
  <c r="Q17" i="4"/>
  <c r="S25" i="4"/>
  <c r="Q25" i="4"/>
  <c r="I22" i="4"/>
  <c r="U22" i="4" s="1"/>
  <c r="T22" i="4" s="1"/>
  <c r="P3" i="4"/>
  <c r="N3" i="4"/>
  <c r="R13" i="4"/>
  <c r="Q13" i="4" s="1"/>
  <c r="U13" i="4"/>
  <c r="T13" i="4" s="1"/>
  <c r="P25" i="4"/>
  <c r="N25" i="4"/>
  <c r="X10" i="4"/>
  <c r="W10" i="4" s="1"/>
  <c r="N14" i="4"/>
  <c r="P14" i="4"/>
  <c r="O16" i="4"/>
  <c r="H16" i="4"/>
  <c r="K16" i="4"/>
  <c r="M16" i="4"/>
  <c r="I25" i="4"/>
  <c r="U25" i="4" s="1"/>
  <c r="V14" i="4"/>
  <c r="T14" i="4"/>
  <c r="R3" i="4"/>
  <c r="I3" i="4"/>
  <c r="U3" i="4" s="1"/>
  <c r="S22" i="4"/>
  <c r="K26" i="4"/>
  <c r="M26" i="4"/>
  <c r="P13" i="4"/>
  <c r="O26" i="4"/>
  <c r="P22" i="4"/>
  <c r="H26" i="4"/>
  <c r="J31" i="4" l="1"/>
  <c r="X31" i="4" s="1"/>
  <c r="W31" i="4" s="1"/>
  <c r="U12" i="4"/>
  <c r="T12" i="4" s="1"/>
  <c r="X32" i="4"/>
  <c r="W32" i="4" s="1"/>
  <c r="W14" i="4"/>
  <c r="J22" i="4"/>
  <c r="X22" i="4" s="1"/>
  <c r="W22" i="4" s="1"/>
  <c r="J17" i="4"/>
  <c r="X17" i="4" s="1"/>
  <c r="J9" i="4"/>
  <c r="X9" i="4" s="1"/>
  <c r="W9" i="4" s="1"/>
  <c r="J18" i="4"/>
  <c r="X18" i="4" s="1"/>
  <c r="V17" i="4"/>
  <c r="T17" i="4"/>
  <c r="N17" i="4"/>
  <c r="P17" i="4"/>
  <c r="V18" i="4"/>
  <c r="T18" i="4"/>
  <c r="X13" i="4"/>
  <c r="W13" i="4" s="1"/>
  <c r="V3" i="4"/>
  <c r="T3" i="4"/>
  <c r="R16" i="4"/>
  <c r="I16" i="4"/>
  <c r="U16" i="4" s="1"/>
  <c r="S3" i="4"/>
  <c r="Q3" i="4"/>
  <c r="S13" i="4"/>
  <c r="J25" i="4"/>
  <c r="X25" i="4" s="1"/>
  <c r="R26" i="4"/>
  <c r="I26" i="4"/>
  <c r="U26" i="4" s="1"/>
  <c r="N26" i="4"/>
  <c r="P26" i="4"/>
  <c r="T25" i="4"/>
  <c r="V25" i="4"/>
  <c r="N16" i="4"/>
  <c r="P16" i="4"/>
  <c r="V13" i="4"/>
  <c r="V22" i="4"/>
  <c r="J3" i="4"/>
  <c r="X3" i="4" s="1"/>
  <c r="Y22" i="4" l="1"/>
  <c r="W17" i="4"/>
  <c r="Y17" i="4"/>
  <c r="Y18" i="4"/>
  <c r="W18" i="4"/>
  <c r="Y3" i="4"/>
  <c r="W3" i="4"/>
  <c r="S26" i="4"/>
  <c r="Q26" i="4"/>
  <c r="W25" i="4"/>
  <c r="Y25" i="4"/>
  <c r="V26" i="4"/>
  <c r="T26" i="4"/>
  <c r="J16" i="4"/>
  <c r="X16" i="4" s="1"/>
  <c r="V16" i="4"/>
  <c r="T16" i="4"/>
  <c r="S16" i="4"/>
  <c r="Q16" i="4"/>
  <c r="J26" i="4"/>
  <c r="X26" i="4" s="1"/>
  <c r="W26" i="4" l="1"/>
  <c r="Y26" i="4"/>
  <c r="W16" i="4"/>
  <c r="Y16" i="4"/>
</calcChain>
</file>

<file path=xl/comments1.xml><?xml version="1.0" encoding="utf-8"?>
<comments xmlns="http://schemas.openxmlformats.org/spreadsheetml/2006/main">
  <authors>
    <author>Layheng Ting</author>
  </authors>
  <commentList>
    <comment ref="B9" authorId="0" shapeId="0">
      <text>
        <r>
          <rPr>
            <b/>
            <sz val="9"/>
            <color indexed="81"/>
            <rFont val="Tahoma"/>
            <family val="2"/>
          </rPr>
          <t>Layheng Ting:</t>
        </r>
        <r>
          <rPr>
            <sz val="9"/>
            <color indexed="81"/>
            <rFont val="Tahoma"/>
            <family val="2"/>
          </rPr>
          <t xml:space="preserve">
This program can be both CTE and Transfer.</t>
        </r>
      </text>
    </comment>
    <comment ref="U9" authorId="0" shapeId="0">
      <text>
        <r>
          <rPr>
            <b/>
            <sz val="9"/>
            <color indexed="81"/>
            <rFont val="Tahoma"/>
            <family val="2"/>
          </rPr>
          <t>Layheng Ting:</t>
        </r>
        <r>
          <rPr>
            <sz val="9"/>
            <color indexed="81"/>
            <rFont val="Tahoma"/>
            <family val="2"/>
          </rPr>
          <t xml:space="preserve">
This program can be both CTE and Transfer.</t>
        </r>
      </text>
    </comment>
    <comment ref="B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U11" authorId="0" shapeId="0">
      <text>
        <r>
          <rPr>
            <b/>
            <sz val="9"/>
            <color indexed="81"/>
            <rFont val="Tahoma"/>
            <family val="2"/>
          </rPr>
          <t>Layheng Ting:</t>
        </r>
        <r>
          <rPr>
            <sz val="9"/>
            <color indexed="81"/>
            <rFont val="Tahoma"/>
            <family val="2"/>
          </rPr>
          <t xml:space="preserve">
 in ACAD_PROGRAMS, CIP code =01.0102
This program can be both CTE and Transfer.</t>
        </r>
      </text>
    </comment>
    <comment ref="B16" authorId="0" shapeId="0">
      <text>
        <r>
          <rPr>
            <b/>
            <sz val="9"/>
            <color indexed="81"/>
            <rFont val="Tahoma"/>
            <family val="2"/>
          </rPr>
          <t>Layheng Ting:</t>
        </r>
        <r>
          <rPr>
            <sz val="9"/>
            <color indexed="81"/>
            <rFont val="Tahoma"/>
            <family val="2"/>
          </rPr>
          <t xml:space="preserve">
is it no longer a 
CTE program?</t>
        </r>
      </text>
    </comment>
    <comment ref="U16" authorId="0" shapeId="0">
      <text>
        <r>
          <rPr>
            <b/>
            <sz val="9"/>
            <color indexed="81"/>
            <rFont val="Tahoma"/>
            <family val="2"/>
          </rPr>
          <t>Layheng Ting:</t>
        </r>
        <r>
          <rPr>
            <sz val="9"/>
            <color indexed="81"/>
            <rFont val="Tahoma"/>
            <family val="2"/>
          </rPr>
          <t xml:space="preserve">
is it no longer a 
CTE program?</t>
        </r>
      </text>
    </comment>
    <comment ref="B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U18" authorId="0" shapeId="0">
      <text>
        <r>
          <rPr>
            <b/>
            <sz val="9"/>
            <color indexed="81"/>
            <rFont val="Tahoma"/>
            <family val="2"/>
          </rPr>
          <t>Layheng Ting:</t>
        </r>
        <r>
          <rPr>
            <sz val="9"/>
            <color indexed="81"/>
            <rFont val="Tahoma"/>
            <family val="2"/>
          </rPr>
          <t xml:space="preserve">
 in ACAD_PROGRAMS, CIP code =52.0201, the same to Business Administration </t>
        </r>
      </text>
    </comment>
    <comment ref="B23" authorId="0" shapeId="0">
      <text>
        <r>
          <rPr>
            <b/>
            <sz val="9"/>
            <color indexed="81"/>
            <rFont val="Tahoma"/>
            <family val="2"/>
          </rPr>
          <t>Layheng Ting:</t>
        </r>
        <r>
          <rPr>
            <sz val="9"/>
            <color indexed="81"/>
            <rFont val="Tahoma"/>
            <family val="2"/>
          </rPr>
          <t xml:space="preserve">
 in ACAD_PROGRAMS, CIP =11.1003</t>
        </r>
      </text>
    </comment>
    <comment ref="U23" authorId="0" shapeId="0">
      <text>
        <r>
          <rPr>
            <b/>
            <sz val="9"/>
            <color indexed="81"/>
            <rFont val="Tahoma"/>
            <family val="2"/>
          </rPr>
          <t>Layheng Ting:</t>
        </r>
        <r>
          <rPr>
            <sz val="9"/>
            <color indexed="81"/>
            <rFont val="Tahoma"/>
            <family val="2"/>
          </rPr>
          <t xml:space="preserve">
 in ACAD_PROGRAMS, CIP =11.1003</t>
        </r>
      </text>
    </comment>
    <comment ref="B25" authorId="0" shapeId="0">
      <text>
        <r>
          <rPr>
            <b/>
            <sz val="9"/>
            <color indexed="81"/>
            <rFont val="Tahoma"/>
            <family val="2"/>
          </rPr>
          <t>Layheng Ting:</t>
        </r>
        <r>
          <rPr>
            <sz val="9"/>
            <color indexed="81"/>
            <rFont val="Tahoma"/>
            <family val="2"/>
          </rPr>
          <t xml:space="preserve">
 in ACAD_PROGRAMS, CIP =50.0102
There was no feedback from Digiital Arts, so we used the default instiutional projections (Matt, 9.05.2019). </t>
        </r>
      </text>
    </comment>
    <comment ref="U25" authorId="0" shapeId="0">
      <text>
        <r>
          <rPr>
            <b/>
            <sz val="9"/>
            <color indexed="81"/>
            <rFont val="Tahoma"/>
            <family val="2"/>
          </rPr>
          <t>Layheng Ting:</t>
        </r>
        <r>
          <rPr>
            <sz val="9"/>
            <color indexed="81"/>
            <rFont val="Tahoma"/>
            <family val="2"/>
          </rPr>
          <t xml:space="preserve">
 in ACAD_PROGRAMS, CIP =50.0102</t>
        </r>
      </text>
    </comment>
    <comment ref="B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U26" authorId="0" shapeId="0">
      <text>
        <r>
          <rPr>
            <b/>
            <sz val="9"/>
            <color indexed="81"/>
            <rFont val="Tahoma"/>
            <family val="2"/>
          </rPr>
          <t>Layheng Ting:</t>
        </r>
        <r>
          <rPr>
            <sz val="9"/>
            <color indexed="81"/>
            <rFont val="Tahoma"/>
            <family val="2"/>
          </rPr>
          <t xml:space="preserve">
 in ACAD_PROGRAMS, AS.ECE has CIP code of 19.0708; CT.ECE has CIP code of 13.1210
This program can be both CTE and Transfer.</t>
        </r>
      </text>
    </comment>
    <comment ref="B27" authorId="0" shapeId="0">
      <text>
        <r>
          <rPr>
            <b/>
            <sz val="9"/>
            <color indexed="81"/>
            <rFont val="Tahoma"/>
            <family val="2"/>
          </rPr>
          <t>Layheng Ting:</t>
        </r>
        <r>
          <rPr>
            <sz val="9"/>
            <color indexed="81"/>
            <rFont val="Tahoma"/>
            <family val="2"/>
          </rPr>
          <t xml:space="preserve">
Not a degree nor a Certificate program</t>
        </r>
      </text>
    </comment>
    <comment ref="U27" authorId="0" shapeId="0">
      <text>
        <r>
          <rPr>
            <b/>
            <sz val="9"/>
            <color indexed="81"/>
            <rFont val="Tahoma"/>
            <family val="2"/>
          </rPr>
          <t>Layheng Ting:</t>
        </r>
        <r>
          <rPr>
            <sz val="9"/>
            <color indexed="81"/>
            <rFont val="Tahoma"/>
            <family val="2"/>
          </rPr>
          <t xml:space="preserve">
Not a degree nor a Certificate program</t>
        </r>
      </text>
    </comment>
  </commentList>
</comments>
</file>

<file path=xl/comments2.xml><?xml version="1.0" encoding="utf-8"?>
<comments xmlns="http://schemas.openxmlformats.org/spreadsheetml/2006/main">
  <authors>
    <author>Layheng Ting</author>
  </authors>
  <commentList>
    <comment ref="A5" authorId="0" shapeId="0">
      <text>
        <r>
          <rPr>
            <b/>
            <sz val="9"/>
            <color indexed="81"/>
            <rFont val="Tahoma"/>
            <family val="2"/>
          </rPr>
          <t>Layheng Ting:</t>
        </r>
        <r>
          <rPr>
            <sz val="9"/>
            <color indexed="81"/>
            <rFont val="Tahoma"/>
            <family val="2"/>
          </rPr>
          <t xml:space="preserve">
This program can be both CTE and Transfer.</t>
        </r>
      </text>
    </comment>
    <comment ref="A6" authorId="0" shapeId="0">
      <text>
        <r>
          <rPr>
            <b/>
            <sz val="9"/>
            <color indexed="81"/>
            <rFont val="Tahoma"/>
            <family val="2"/>
          </rPr>
          <t>Layheng Ting:</t>
        </r>
        <r>
          <rPr>
            <sz val="9"/>
            <color indexed="81"/>
            <rFont val="Tahoma"/>
            <family val="2"/>
          </rPr>
          <t xml:space="preserve">
This program can be both CTE and Transfer.</t>
        </r>
      </text>
    </comment>
    <comment ref="A14" authorId="0" shapeId="0">
      <text>
        <r>
          <rPr>
            <b/>
            <sz val="9"/>
            <color indexed="81"/>
            <rFont val="Tahoma"/>
            <family val="2"/>
          </rPr>
          <t>Layheng Ting:</t>
        </r>
        <r>
          <rPr>
            <sz val="9"/>
            <color indexed="81"/>
            <rFont val="Tahoma"/>
            <family val="2"/>
          </rPr>
          <t xml:space="preserve">
This program can be both CTE and Transfer.</t>
        </r>
      </text>
    </comment>
  </commentList>
</comments>
</file>

<file path=xl/sharedStrings.xml><?xml version="1.0" encoding="utf-8"?>
<sst xmlns="http://schemas.openxmlformats.org/spreadsheetml/2006/main" count="357" uniqueCount="127">
  <si>
    <t>Year 1 Targets
2019-20</t>
  </si>
  <si>
    <t>Year 2 Targets
2020-2021</t>
  </si>
  <si>
    <t>Year 3 Targets
2021-2022</t>
  </si>
  <si>
    <t>Year 4 Targets
2022-2023</t>
  </si>
  <si>
    <t>Year 5 Targets
2023-24</t>
  </si>
  <si>
    <t>Goals/Metrics</t>
  </si>
  <si>
    <r>
      <rPr>
        <b/>
        <sz val="10"/>
        <rFont val="Calibri"/>
        <family val="2"/>
        <scheme val="minor"/>
      </rPr>
      <t>2015-16</t>
    </r>
  </si>
  <si>
    <r>
      <rPr>
        <b/>
        <sz val="10"/>
        <rFont val="Calibri"/>
        <family val="2"/>
        <scheme val="minor"/>
      </rPr>
      <t>2016-17</t>
    </r>
  </si>
  <si>
    <t>2017-18</t>
  </si>
  <si>
    <t>ME</t>
  </si>
  <si>
    <t>AT</t>
  </si>
  <si>
    <t>AS</t>
  </si>
  <si>
    <t>Course Completion</t>
  </si>
  <si>
    <t>Job Placement Rate (for CTE Programs)</t>
  </si>
  <si>
    <t>Registered Nursing-51.3801</t>
  </si>
  <si>
    <t>Vocational Nursing-51.3901</t>
  </si>
  <si>
    <t>Respiratory Care Practitioner-51.0908</t>
  </si>
  <si>
    <t>Administration of Justice- 43.0107</t>
  </si>
  <si>
    <t>Alcohol and Drug Abuse Counseling-51.1501</t>
  </si>
  <si>
    <t>Advanced Automotive Technology-47.0604</t>
  </si>
  <si>
    <t>Business Administration-52.0201</t>
  </si>
  <si>
    <t>Welding Technology-48.0508</t>
  </si>
  <si>
    <t>n/a</t>
  </si>
  <si>
    <r>
      <t>Licensure passage rates (applicable programs only)*</t>
    </r>
    <r>
      <rPr>
        <b/>
        <sz val="11"/>
        <rFont val="Calibri"/>
        <family val="2"/>
      </rPr>
      <t>*</t>
    </r>
  </si>
  <si>
    <t>Computer Science and Information Systems - Digital Web and Mobile Development Option -11.0801</t>
  </si>
  <si>
    <t>Computer Science and Information Systems - Mobile Development Option -11.0801</t>
  </si>
  <si>
    <t>Computer Science and Information Systems - Web Development Option-11.0801</t>
  </si>
  <si>
    <t>Construction Management and Architecture-46.0412</t>
  </si>
  <si>
    <t>New</t>
  </si>
  <si>
    <t>Manufacturing Technology-15.0613</t>
  </si>
  <si>
    <t>Actual Data</t>
  </si>
  <si>
    <t>Job Placement Rate (for Non-CTE Programs)</t>
  </si>
  <si>
    <t>Agriculture Business for Transfer</t>
  </si>
  <si>
    <t>Astronomy</t>
  </si>
  <si>
    <t>Chicano Studies</t>
  </si>
  <si>
    <t>CSU/General Education Breadth</t>
  </si>
  <si>
    <t>Early Childhood Education for Transfer</t>
  </si>
  <si>
    <t>Engineering</t>
  </si>
  <si>
    <t>General Studies</t>
  </si>
  <si>
    <t>Intersegmental General Education Transfer (IGETC)</t>
  </si>
  <si>
    <t>Liberal Arts</t>
  </si>
  <si>
    <t>General Studies - Ethnic Groups in the United States Emphasis</t>
  </si>
  <si>
    <t>General Studies - Humanities Emphasis</t>
  </si>
  <si>
    <t>General Studies - Language and Rationality Emphasis</t>
  </si>
  <si>
    <t>General Studies - Natural Science Emphasis</t>
  </si>
  <si>
    <t>General Studies - Social and Behavioral Sciences Emphasis</t>
  </si>
  <si>
    <t>Liberal Arts - Anthropology Emphasis</t>
  </si>
  <si>
    <t>Liberal Arts - Culture and Society Emphasis</t>
  </si>
  <si>
    <t>Liberal Arts - Humanities Emphasis</t>
  </si>
  <si>
    <t>Liberal Arts - Languages and Literature Emphasis</t>
  </si>
  <si>
    <t>Liberal Arts - Philosophy</t>
  </si>
  <si>
    <t>Liberal Arts - Political Science Emphasis</t>
  </si>
  <si>
    <t>Liberal Arts - Psychology Emphasis</t>
  </si>
  <si>
    <t>Liberal Arts - Sociology and Social Sciences Emphasis</t>
  </si>
  <si>
    <t>Photography</t>
  </si>
  <si>
    <t>Physical Education—Kinesiology</t>
  </si>
  <si>
    <t xml:space="preserve">Music </t>
  </si>
  <si>
    <t xml:space="preserve">Biology </t>
  </si>
  <si>
    <t xml:space="preserve">Psychology </t>
  </si>
  <si>
    <t>Social Sciences</t>
  </si>
  <si>
    <t>Spanish</t>
  </si>
  <si>
    <t xml:space="preserve">Theatre Arts </t>
  </si>
  <si>
    <t xml:space="preserve">Administration of Justice for Transfer </t>
  </si>
  <si>
    <t xml:space="preserve">Chemistry </t>
  </si>
  <si>
    <t xml:space="preserve">Communication Studies </t>
  </si>
  <si>
    <t xml:space="preserve">Economics </t>
  </si>
  <si>
    <t xml:space="preserve">English </t>
  </si>
  <si>
    <t xml:space="preserve">Geology </t>
  </si>
  <si>
    <t xml:space="preserve">History </t>
  </si>
  <si>
    <t>Kinesiology</t>
  </si>
  <si>
    <t xml:space="preserve">Mathematics </t>
  </si>
  <si>
    <t>Physics</t>
  </si>
  <si>
    <t xml:space="preserve">Political Science </t>
  </si>
  <si>
    <t xml:space="preserve">Public Health Science </t>
  </si>
  <si>
    <t xml:space="preserve">Sociology </t>
  </si>
  <si>
    <t xml:space="preserve">Studio Arts </t>
  </si>
  <si>
    <t xml:space="preserve">Business Administration for Transfer </t>
  </si>
  <si>
    <t>Agriculture - Production-01.0000</t>
  </si>
  <si>
    <t>AgriculturE - Food Safety-01.1002</t>
  </si>
  <si>
    <t>Advanced Diesel Technology-47.0605</t>
  </si>
  <si>
    <t>Business Office Technology - Bookkeeping-52.0302</t>
  </si>
  <si>
    <t>Apprentice-Electrical-46.0302</t>
  </si>
  <si>
    <t>Nursing - Registered Nursing-51.3801</t>
  </si>
  <si>
    <t>Nursing - Vocational Nursing-51.3901</t>
  </si>
  <si>
    <t>Computer Science and Information Systems - Computer Science Option-11.0101</t>
  </si>
  <si>
    <t>Projected Data</t>
  </si>
  <si>
    <t>2018-19</t>
  </si>
  <si>
    <t>2019-20</t>
  </si>
  <si>
    <t>2020-21</t>
  </si>
  <si>
    <t>2021-22</t>
  </si>
  <si>
    <t>2022-23</t>
  </si>
  <si>
    <t>2023-24</t>
  </si>
  <si>
    <t>AT Calculation</t>
  </si>
  <si>
    <t xml:space="preserve">ME &amp; AS Calculation </t>
  </si>
  <si>
    <t>1.03↑from Mean</t>
  </si>
  <si>
    <t>0.9↑&lt; AT &lt; 1.1↑</t>
  </si>
  <si>
    <t>Agriculture and Industrial Technology: Business-1.0102</t>
  </si>
  <si>
    <t>Agriculture and Industrial Technology: Production-01.0000</t>
  </si>
  <si>
    <t>Agriculture—Food Safety-01.1002</t>
  </si>
  <si>
    <t>Automotive Technology—Heavy Duty Diesel Technology-47.0605</t>
  </si>
  <si>
    <t>Business Office Technology—Bookkeeping-52.0302</t>
  </si>
  <si>
    <t>Business Office Technology—Information Processing-52.0401</t>
  </si>
  <si>
    <t>Computer Science and Information Systems—Computer Science-11.0101</t>
  </si>
  <si>
    <t>Computer Science and Information Systems—Network and Security-11.1006</t>
  </si>
  <si>
    <t>Digital Arts-10.0304</t>
  </si>
  <si>
    <t>Early Childhood Education-19.0709</t>
  </si>
  <si>
    <t>Electrical Apprentice-46.0302</t>
  </si>
  <si>
    <t>Yr1,Yr2 20%, Yr3 10%, Yr4 3%, Yr5 3%</t>
  </si>
  <si>
    <t>Min</t>
  </si>
  <si>
    <t>Max</t>
  </si>
  <si>
    <t>Delta</t>
  </si>
  <si>
    <t>Note</t>
  </si>
  <si>
    <t>0.8↑&lt; AT &lt; 1.1↑</t>
  </si>
  <si>
    <t>0.75↑&lt; AT &lt; 1.1↑</t>
  </si>
  <si>
    <t>Average Baselinewith 103% growth</t>
  </si>
  <si>
    <r>
      <rPr>
        <b/>
        <sz val="11"/>
        <color theme="1"/>
        <rFont val="Calibri"/>
        <family val="2"/>
        <scheme val="minor"/>
      </rPr>
      <t>Aspirational Goal (AS)</t>
    </r>
    <r>
      <rPr>
        <sz val="11"/>
        <color theme="1"/>
        <rFont val="Calibri"/>
        <family val="2"/>
        <scheme val="minor"/>
      </rPr>
      <t xml:space="preserve"> - Ambitious outcome below which analysis (AN) may be conducted but otherwise no follow-up (NF) is warranted. </t>
    </r>
  </si>
  <si>
    <r>
      <rPr>
        <b/>
        <sz val="11"/>
        <color theme="1"/>
        <rFont val="Calibri"/>
        <family val="2"/>
        <scheme val="minor"/>
      </rPr>
      <t>Attainable Goal (AT)</t>
    </r>
    <r>
      <rPr>
        <sz val="11"/>
        <color theme="1"/>
        <rFont val="Calibri"/>
        <family val="2"/>
        <scheme val="minor"/>
      </rPr>
      <t xml:space="preserve"> - Achievable outcome below which analysis (AN) will be conducted, or action (AC) may be taken if the metric is highly important to the district. </t>
    </r>
  </si>
  <si>
    <r>
      <rPr>
        <b/>
        <sz val="11"/>
        <color theme="1"/>
        <rFont val="Calibri"/>
        <family val="2"/>
        <scheme val="minor"/>
      </rPr>
      <t>Minimum Expectation (ME)</t>
    </r>
    <r>
      <rPr>
        <sz val="11"/>
        <color theme="1"/>
        <rFont val="Calibri"/>
        <family val="2"/>
        <scheme val="minor"/>
      </rPr>
      <t xml:space="preserve"> - Minimum acceptable outcome below which extraordinary action (EAC) must be taken. *</t>
    </r>
  </si>
  <si>
    <t xml:space="preserve">* Normally taken as a result of a trend of three consecutive years of unacceptable performance. </t>
  </si>
  <si>
    <t xml:space="preserve">Feel free to consult and utilize the data, methods, and/or targets in the "Modeling" Tab, which were presented to the College Planning Council and Academic Senate. </t>
  </si>
  <si>
    <r>
      <rPr>
        <sz val="14"/>
        <color theme="1"/>
        <rFont val="Calibri"/>
        <family val="2"/>
        <scheme val="minor"/>
      </rPr>
      <t>Goal Setting Performance Assessment &amp; Action-Taking</t>
    </r>
    <r>
      <rPr>
        <sz val="11"/>
        <color theme="1"/>
        <rFont val="Calibri"/>
        <family val="2"/>
        <scheme val="minor"/>
      </rPr>
      <t xml:space="preserve">
Each metric is assigned a 3-point range of targeted outcomes:</t>
    </r>
  </si>
  <si>
    <t>Agriculture -  Business-1.0102</t>
  </si>
  <si>
    <t>Business Office Technology - Information Processing-52.0401</t>
  </si>
  <si>
    <t>Computer Science and Information Systems - Network and Security Option-11.1006</t>
  </si>
  <si>
    <r>
      <t>Licensure passage rates (applicable programs only)*</t>
    </r>
    <r>
      <rPr>
        <b/>
        <sz val="11"/>
        <color theme="1"/>
        <rFont val="Calibri"/>
        <family val="2"/>
      </rPr>
      <t>*</t>
    </r>
  </si>
  <si>
    <t xml:space="preserve">Projected Growth </t>
  </si>
  <si>
    <t>Baseline 
3Year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</si>
</sst>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1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scheme val="minor"/>
    </font>
    <font>
      <b/>
      <sz val="11"/>
      <name val="Calibri"/>
      <family val="2"/>
    </font>
    <font>
      <b/>
      <sz val="9"/>
      <color indexed="81"/>
      <name val="Tahoma"/>
      <family val="2"/>
    </font>
    <font>
      <sz val="9"/>
      <color indexed="81"/>
      <name val="Tahoma"/>
      <family val="2"/>
    </font>
    <font>
      <sz val="10"/>
      <color rgb="FFFF0000"/>
      <name val="Calibri"/>
      <family val="2"/>
      <scheme val="minor"/>
    </font>
    <font>
      <b/>
      <sz val="11"/>
      <color theme="1"/>
      <name val="Calibri"/>
      <family val="2"/>
      <scheme val="minor"/>
    </font>
    <font>
      <sz val="10"/>
      <color rgb="FF000000"/>
      <name val="Calibri"/>
      <family val="2"/>
      <scheme val="minor"/>
    </font>
    <font>
      <sz val="14"/>
      <color theme="1"/>
      <name val="Calibri"/>
      <family val="2"/>
      <scheme val="minor"/>
    </font>
    <font>
      <b/>
      <sz val="11"/>
      <color theme="1"/>
      <name val="Calibri"/>
      <family val="2"/>
    </font>
  </fonts>
  <fills count="12">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EF2CB"/>
        <bgColor indexed="64"/>
      </patternFill>
    </fill>
    <fill>
      <patternFill patternType="solid">
        <fgColor rgb="FFBDD6EE"/>
        <bgColor indexed="64"/>
      </patternFill>
    </fill>
    <fill>
      <patternFill patternType="solid">
        <fgColor rgb="FFF7CAAC"/>
        <bgColor indexed="64"/>
      </patternFill>
    </fill>
    <fill>
      <patternFill patternType="solid">
        <fgColor theme="9" tint="0.39997558519241921"/>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right style="thick">
        <color indexed="64"/>
      </right>
      <top style="thick">
        <color indexed="64"/>
      </top>
      <bottom style="thick">
        <color indexed="64"/>
      </bottom>
      <diagonal/>
    </border>
    <border>
      <left/>
      <right/>
      <top/>
      <bottom style="thick">
        <color indexed="64"/>
      </bottom>
      <diagonal/>
    </border>
    <border>
      <left style="thick">
        <color rgb="FF000000"/>
      </left>
      <right style="thick">
        <color rgb="FF000000"/>
      </right>
      <top style="thick">
        <color indexed="64"/>
      </top>
      <bottom style="thick">
        <color rgb="FF000000"/>
      </bottom>
      <diagonal/>
    </border>
    <border>
      <left style="thick">
        <color rgb="FF000000"/>
      </left>
      <right style="thick">
        <color indexed="64"/>
      </right>
      <top style="thick">
        <color indexed="64"/>
      </top>
      <bottom style="thick">
        <color rgb="FF000000"/>
      </bottom>
      <diagonal/>
    </border>
    <border>
      <left style="thick">
        <color rgb="FF000000"/>
      </left>
      <right style="thick">
        <color indexed="64"/>
      </right>
      <top style="thick">
        <color rgb="FF000000"/>
      </top>
      <bottom style="thick">
        <color rgb="FF000000"/>
      </bottom>
      <diagonal/>
    </border>
    <border>
      <left style="thick">
        <color rgb="FF000000"/>
      </left>
      <right style="thick">
        <color rgb="FF000000"/>
      </right>
      <top style="thick">
        <color rgb="FF000000"/>
      </top>
      <bottom style="thick">
        <color indexed="64"/>
      </bottom>
      <diagonal/>
    </border>
    <border>
      <left style="thick">
        <color rgb="FF000000"/>
      </left>
      <right style="thick">
        <color indexed="64"/>
      </right>
      <top style="thick">
        <color rgb="FF000000"/>
      </top>
      <bottom style="thick">
        <color indexed="64"/>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0" borderId="0" xfId="0" applyAlignment="1">
      <alignment horizontal="center"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xf>
    <xf numFmtId="0" fontId="0" fillId="0" borderId="0" xfId="0" applyFill="1" applyAlignment="1">
      <alignment horizontal="center" vertical="top"/>
    </xf>
    <xf numFmtId="0" fontId="2" fillId="0" borderId="1" xfId="0" applyFont="1" applyFill="1" applyBorder="1" applyAlignment="1">
      <alignment horizontal="center" vertical="top"/>
    </xf>
    <xf numFmtId="0" fontId="4" fillId="0" borderId="1" xfId="0" applyFont="1" applyFill="1" applyBorder="1" applyAlignment="1">
      <alignment horizontal="left" vertical="top" wrapText="1"/>
    </xf>
    <xf numFmtId="164" fontId="2" fillId="0" borderId="1" xfId="0" applyNumberFormat="1" applyFont="1" applyFill="1" applyBorder="1" applyAlignment="1">
      <alignment horizontal="right" vertical="top"/>
    </xf>
    <xf numFmtId="9" fontId="2" fillId="0" borderId="1" xfId="0" applyNumberFormat="1" applyFont="1" applyFill="1" applyBorder="1" applyAlignment="1">
      <alignment horizontal="right" vertical="top"/>
    </xf>
    <xf numFmtId="9" fontId="2" fillId="0" borderId="1" xfId="1" applyNumberFormat="1" applyFont="1" applyFill="1" applyBorder="1" applyAlignment="1">
      <alignment horizontal="right" vertical="top"/>
    </xf>
    <xf numFmtId="9" fontId="2" fillId="2" borderId="1" xfId="1" applyNumberFormat="1" applyFont="1" applyFill="1" applyBorder="1" applyAlignment="1">
      <alignment horizontal="right" vertical="top"/>
    </xf>
    <xf numFmtId="9" fontId="5" fillId="3" borderId="1" xfId="0" applyNumberFormat="1" applyFont="1" applyFill="1" applyBorder="1" applyAlignment="1">
      <alignment horizontal="right" vertical="top"/>
    </xf>
    <xf numFmtId="9" fontId="2" fillId="4" borderId="1" xfId="0" applyNumberFormat="1" applyFont="1" applyFill="1" applyBorder="1" applyAlignment="1">
      <alignment horizontal="right" vertical="top"/>
    </xf>
    <xf numFmtId="9" fontId="2" fillId="2" borderId="1" xfId="0" applyNumberFormat="1" applyFont="1" applyFill="1" applyBorder="1" applyAlignment="1">
      <alignment horizontal="right" vertical="top"/>
    </xf>
    <xf numFmtId="9" fontId="2" fillId="4" borderId="1" xfId="1" applyNumberFormat="1" applyFont="1" applyFill="1" applyBorder="1" applyAlignment="1">
      <alignment horizontal="right" vertical="top"/>
    </xf>
    <xf numFmtId="0" fontId="3" fillId="0" borderId="1" xfId="0" applyFont="1" applyFill="1" applyBorder="1" applyAlignment="1">
      <alignment horizontal="right" vertical="top" wrapText="1"/>
    </xf>
    <xf numFmtId="0" fontId="3" fillId="0" borderId="1" xfId="0" applyFont="1" applyFill="1" applyBorder="1" applyAlignment="1">
      <alignment horizontal="right" vertical="top"/>
    </xf>
    <xf numFmtId="9" fontId="2" fillId="0" borderId="1" xfId="0" applyNumberFormat="1" applyFont="1" applyFill="1" applyBorder="1" applyAlignment="1">
      <alignment horizontal="right"/>
    </xf>
    <xf numFmtId="0" fontId="6" fillId="0" borderId="1" xfId="0" applyFont="1" applyFill="1" applyBorder="1" applyAlignment="1">
      <alignment horizontal="left" vertical="top" wrapText="1"/>
    </xf>
    <xf numFmtId="0" fontId="0" fillId="6" borderId="0" xfId="0" applyFill="1" applyAlignment="1">
      <alignment wrapText="1"/>
    </xf>
    <xf numFmtId="0" fontId="0" fillId="6" borderId="0" xfId="0" applyFill="1"/>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0" fillId="7" borderId="1" xfId="0" applyFill="1" applyBorder="1" applyAlignment="1">
      <alignment horizontal="left" vertical="top"/>
    </xf>
    <xf numFmtId="0" fontId="0" fillId="7" borderId="2" xfId="0" applyFill="1" applyBorder="1" applyAlignment="1">
      <alignment horizontal="left" vertical="top"/>
    </xf>
    <xf numFmtId="0" fontId="2" fillId="0" borderId="1" xfId="0" applyFont="1" applyFill="1" applyBorder="1" applyAlignment="1">
      <alignment horizontal="left" vertical="top" wrapText="1" indent="3"/>
    </xf>
    <xf numFmtId="0" fontId="2" fillId="0" borderId="1" xfId="0" applyFont="1" applyFill="1" applyBorder="1" applyAlignment="1">
      <alignment horizontal="left" vertical="top" indent="3"/>
    </xf>
    <xf numFmtId="165" fontId="2" fillId="0" borderId="1" xfId="0" applyNumberFormat="1" applyFont="1" applyFill="1" applyBorder="1" applyAlignment="1">
      <alignment horizontal="left" vertical="top" indent="3"/>
    </xf>
    <xf numFmtId="0" fontId="2" fillId="0" borderId="1" xfId="0" applyFont="1" applyBorder="1" applyAlignment="1">
      <alignment horizontal="left" vertical="top" indent="3"/>
    </xf>
    <xf numFmtId="9" fontId="2" fillId="0" borderId="1" xfId="0" applyNumberFormat="1" applyFont="1" applyBorder="1" applyAlignment="1">
      <alignment horizontal="right" vertical="top"/>
    </xf>
    <xf numFmtId="0" fontId="0" fillId="0" borderId="0" xfId="0" applyAlignment="1">
      <alignment horizontal="left" vertical="top"/>
    </xf>
    <xf numFmtId="164" fontId="0" fillId="0" borderId="0" xfId="0" applyNumberFormat="1" applyFill="1" applyAlignment="1">
      <alignment horizontal="center" vertical="top"/>
    </xf>
    <xf numFmtId="9" fontId="0" fillId="0" borderId="0" xfId="0" applyNumberFormat="1" applyFill="1" applyAlignment="1">
      <alignment horizontal="center" vertical="top"/>
    </xf>
    <xf numFmtId="164" fontId="0" fillId="0" borderId="0" xfId="0" applyNumberFormat="1" applyAlignment="1">
      <alignment horizontal="center" vertical="top"/>
    </xf>
    <xf numFmtId="9" fontId="10" fillId="2" borderId="1" xfId="1" applyNumberFormat="1" applyFont="1" applyFill="1" applyBorder="1" applyAlignment="1">
      <alignment horizontal="right" vertical="top"/>
    </xf>
    <xf numFmtId="9" fontId="10" fillId="3" borderId="1" xfId="0" applyNumberFormat="1" applyFont="1" applyFill="1" applyBorder="1" applyAlignment="1">
      <alignment horizontal="right" vertical="top"/>
    </xf>
    <xf numFmtId="9" fontId="10" fillId="4" borderId="1" xfId="0" applyNumberFormat="1" applyFont="1" applyFill="1" applyBorder="1" applyAlignment="1">
      <alignment horizontal="right" vertical="top"/>
    </xf>
    <xf numFmtId="9" fontId="10" fillId="2" borderId="1" xfId="0" applyNumberFormat="1" applyFont="1" applyFill="1" applyBorder="1" applyAlignment="1">
      <alignment horizontal="right" vertical="top"/>
    </xf>
    <xf numFmtId="9" fontId="10" fillId="4" borderId="1" xfId="1" applyNumberFormat="1" applyFont="1" applyFill="1" applyBorder="1" applyAlignment="1">
      <alignment horizontal="right" vertical="top"/>
    </xf>
    <xf numFmtId="0" fontId="2" fillId="11" borderId="1" xfId="0" applyFont="1" applyFill="1" applyBorder="1" applyAlignment="1">
      <alignment horizontal="center" vertical="top"/>
    </xf>
    <xf numFmtId="9" fontId="2" fillId="11" borderId="1" xfId="0" applyNumberFormat="1" applyFont="1" applyFill="1" applyBorder="1" applyAlignment="1">
      <alignment horizontal="right" vertical="top"/>
    </xf>
    <xf numFmtId="9" fontId="2" fillId="11" borderId="1" xfId="1" applyNumberFormat="1" applyFont="1" applyFill="1" applyBorder="1" applyAlignment="1">
      <alignment horizontal="right" vertical="top"/>
    </xf>
    <xf numFmtId="9" fontId="5" fillId="11" borderId="1" xfId="0" applyNumberFormat="1" applyFont="1" applyFill="1" applyBorder="1" applyAlignment="1">
      <alignment horizontal="right" vertical="top"/>
    </xf>
    <xf numFmtId="0" fontId="0" fillId="11" borderId="2" xfId="0" applyFill="1" applyBorder="1" applyAlignment="1">
      <alignment horizontal="left" vertical="top"/>
    </xf>
    <xf numFmtId="0" fontId="0" fillId="11" borderId="7" xfId="0" applyFill="1" applyBorder="1" applyAlignment="1">
      <alignment horizontal="left" vertical="top"/>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6" borderId="0" xfId="0" applyFill="1" applyAlignment="1">
      <alignment horizontal="left" indent="2"/>
    </xf>
    <xf numFmtId="0" fontId="3" fillId="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0" fillId="0" borderId="0" xfId="0" applyAlignment="1">
      <alignment vertical="top"/>
    </xf>
    <xf numFmtId="0" fontId="2" fillId="5"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0" fillId="0" borderId="0" xfId="0" applyAlignment="1">
      <alignment horizontal="center"/>
    </xf>
    <xf numFmtId="0" fontId="2" fillId="11" borderId="1" xfId="0" applyFont="1" applyFill="1" applyBorder="1" applyAlignment="1">
      <alignment horizontal="center"/>
    </xf>
    <xf numFmtId="0" fontId="3" fillId="11"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2" borderId="1" xfId="0" applyFont="1" applyFill="1" applyBorder="1" applyAlignment="1">
      <alignment horizontal="center"/>
    </xf>
    <xf numFmtId="0" fontId="3" fillId="3" borderId="1" xfId="0" applyFont="1" applyFill="1" applyBorder="1" applyAlignment="1">
      <alignment horizontal="center" wrapText="1"/>
    </xf>
    <xf numFmtId="0" fontId="3" fillId="4" borderId="1" xfId="0" applyFont="1" applyFill="1" applyBorder="1" applyAlignment="1">
      <alignment horizontal="center"/>
    </xf>
    <xf numFmtId="0" fontId="3" fillId="11" borderId="1" xfId="0" applyFont="1" applyFill="1" applyBorder="1" applyAlignment="1">
      <alignment horizontal="center"/>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9" fontId="10" fillId="2" borderId="1" xfId="1" applyNumberFormat="1" applyFont="1" applyFill="1" applyBorder="1" applyAlignment="1">
      <alignment horizontal="center"/>
    </xf>
    <xf numFmtId="9" fontId="10" fillId="3" borderId="1" xfId="0" applyNumberFormat="1" applyFont="1" applyFill="1" applyBorder="1" applyAlignment="1">
      <alignment horizontal="center"/>
    </xf>
    <xf numFmtId="9" fontId="10" fillId="4" borderId="1" xfId="0" applyNumberFormat="1" applyFont="1" applyFill="1" applyBorder="1" applyAlignment="1">
      <alignment horizontal="center"/>
    </xf>
    <xf numFmtId="9" fontId="10" fillId="2" borderId="1" xfId="0" applyNumberFormat="1" applyFont="1" applyFill="1" applyBorder="1" applyAlignment="1">
      <alignment horizontal="center"/>
    </xf>
    <xf numFmtId="9" fontId="10" fillId="4" borderId="1" xfId="1" applyNumberFormat="1" applyFont="1" applyFill="1" applyBorder="1" applyAlignment="1">
      <alignment horizontal="center"/>
    </xf>
    <xf numFmtId="9" fontId="10" fillId="0" borderId="1" xfId="1" applyNumberFormat="1" applyFon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left"/>
    </xf>
    <xf numFmtId="0" fontId="6" fillId="11" borderId="1" xfId="0" applyFont="1" applyFill="1" applyBorder="1" applyAlignment="1">
      <alignment horizontal="left" wrapText="1"/>
    </xf>
    <xf numFmtId="0" fontId="11" fillId="11" borderId="1" xfId="0" applyFont="1" applyFill="1" applyBorder="1" applyAlignment="1">
      <alignment horizontal="left" wrapText="1"/>
    </xf>
    <xf numFmtId="0" fontId="3" fillId="11" borderId="1" xfId="0" applyFont="1" applyFill="1" applyBorder="1" applyAlignment="1">
      <alignment horizontal="center" wrapText="1"/>
    </xf>
    <xf numFmtId="0" fontId="3" fillId="11" borderId="2" xfId="0" applyFont="1" applyFill="1" applyBorder="1" applyAlignment="1">
      <alignment horizontal="center"/>
    </xf>
    <xf numFmtId="0" fontId="3" fillId="11" borderId="7" xfId="0" applyFont="1" applyFill="1" applyBorder="1" applyAlignment="1">
      <alignment horizontal="center"/>
    </xf>
    <xf numFmtId="0" fontId="2" fillId="0" borderId="1" xfId="0" applyFont="1" applyFill="1" applyBorder="1" applyAlignment="1">
      <alignment horizontal="left" wrapText="1"/>
    </xf>
    <xf numFmtId="9" fontId="2" fillId="2" borderId="1" xfId="1" applyNumberFormat="1" applyFont="1" applyFill="1" applyBorder="1" applyAlignment="1">
      <alignment horizontal="center"/>
    </xf>
    <xf numFmtId="9" fontId="5" fillId="3" borderId="1" xfId="0" applyNumberFormat="1" applyFont="1" applyFill="1" applyBorder="1" applyAlignment="1">
      <alignment horizontal="center"/>
    </xf>
    <xf numFmtId="9" fontId="2" fillId="4" borderId="1" xfId="0" applyNumberFormat="1" applyFont="1" applyFill="1" applyBorder="1" applyAlignment="1">
      <alignment horizontal="center"/>
    </xf>
    <xf numFmtId="9" fontId="2" fillId="2" borderId="1" xfId="0" applyNumberFormat="1" applyFont="1" applyFill="1" applyBorder="1" applyAlignment="1">
      <alignment horizontal="center"/>
    </xf>
    <xf numFmtId="9" fontId="2" fillId="4" borderId="1" xfId="1" applyNumberFormat="1" applyFont="1" applyFill="1" applyBorder="1" applyAlignment="1">
      <alignment horizontal="center"/>
    </xf>
    <xf numFmtId="0" fontId="2" fillId="0" borderId="1" xfId="0" applyFont="1" applyFill="1" applyBorder="1" applyAlignment="1">
      <alignment horizontal="left"/>
    </xf>
    <xf numFmtId="0" fontId="4" fillId="11" borderId="1" xfId="0" applyFont="1" applyFill="1" applyBorder="1" applyAlignment="1">
      <alignment horizontal="left" wrapText="1"/>
    </xf>
    <xf numFmtId="0" fontId="3" fillId="11" borderId="1" xfId="0" applyFont="1" applyFill="1" applyBorder="1" applyAlignment="1">
      <alignment horizontal="left" wrapText="1"/>
    </xf>
    <xf numFmtId="9" fontId="2" fillId="11" borderId="1" xfId="1" applyNumberFormat="1" applyFont="1" applyFill="1" applyBorder="1" applyAlignment="1">
      <alignment horizontal="center"/>
    </xf>
    <xf numFmtId="9" fontId="5" fillId="11" borderId="1" xfId="0" applyNumberFormat="1" applyFont="1" applyFill="1" applyBorder="1" applyAlignment="1">
      <alignment horizontal="center"/>
    </xf>
    <xf numFmtId="9" fontId="2" fillId="11" borderId="1" xfId="0" applyNumberFormat="1" applyFont="1" applyFill="1" applyBorder="1" applyAlignment="1">
      <alignment horizontal="center"/>
    </xf>
    <xf numFmtId="0" fontId="0" fillId="11" borderId="2" xfId="0" applyFill="1" applyBorder="1" applyAlignment="1">
      <alignment horizontal="center"/>
    </xf>
    <xf numFmtId="0" fontId="0" fillId="11" borderId="7" xfId="0" applyFill="1" applyBorder="1" applyAlignment="1">
      <alignment horizontal="left"/>
    </xf>
    <xf numFmtId="0" fontId="0" fillId="0" borderId="0" xfId="0" applyFill="1" applyAlignment="1">
      <alignment horizontal="center"/>
    </xf>
    <xf numFmtId="165" fontId="2" fillId="0" borderId="1" xfId="0" applyNumberFormat="1" applyFont="1" applyFill="1" applyBorder="1" applyAlignment="1">
      <alignment horizontal="left"/>
    </xf>
    <xf numFmtId="165" fontId="2" fillId="5" borderId="1" xfId="0" applyNumberFormat="1" applyFont="1" applyFill="1" applyBorder="1" applyAlignment="1">
      <alignment horizontal="left"/>
    </xf>
    <xf numFmtId="9" fontId="2" fillId="0" borderId="1" xfId="0" applyNumberFormat="1" applyFont="1" applyFill="1" applyBorder="1" applyAlignment="1">
      <alignment horizontal="center"/>
    </xf>
    <xf numFmtId="0" fontId="2" fillId="0" borderId="1" xfId="0" applyFont="1" applyBorder="1" applyAlignment="1">
      <alignment horizontal="left"/>
    </xf>
    <xf numFmtId="9" fontId="12" fillId="8" borderId="3" xfId="0" applyNumberFormat="1" applyFont="1" applyFill="1" applyBorder="1" applyAlignment="1">
      <alignment horizontal="center" wrapText="1"/>
    </xf>
    <xf numFmtId="9" fontId="2" fillId="9" borderId="4" xfId="0" applyNumberFormat="1" applyFont="1" applyFill="1" applyBorder="1" applyAlignment="1">
      <alignment horizontal="center" wrapText="1"/>
    </xf>
    <xf numFmtId="9" fontId="12" fillId="10" borderId="4" xfId="0" applyNumberFormat="1" applyFont="1" applyFill="1" applyBorder="1" applyAlignment="1">
      <alignment horizontal="center" wrapText="1"/>
    </xf>
    <xf numFmtId="9" fontId="12" fillId="8" borderId="4" xfId="0" applyNumberFormat="1" applyFont="1" applyFill="1" applyBorder="1" applyAlignment="1">
      <alignment horizontal="center" wrapText="1"/>
    </xf>
    <xf numFmtId="9" fontId="12" fillId="8" borderId="5" xfId="0" applyNumberFormat="1" applyFont="1" applyFill="1" applyBorder="1" applyAlignment="1">
      <alignment horizontal="center" wrapText="1"/>
    </xf>
    <xf numFmtId="9" fontId="2" fillId="9" borderId="6" xfId="0" applyNumberFormat="1" applyFont="1" applyFill="1" applyBorder="1" applyAlignment="1">
      <alignment horizontal="center" wrapText="1"/>
    </xf>
    <xf numFmtId="9" fontId="12" fillId="10" borderId="6" xfId="0" applyNumberFormat="1" applyFont="1" applyFill="1" applyBorder="1" applyAlignment="1">
      <alignment horizontal="center" wrapText="1"/>
    </xf>
    <xf numFmtId="9" fontId="12" fillId="8" borderId="6" xfId="0" applyNumberFormat="1" applyFont="1" applyFill="1" applyBorder="1" applyAlignment="1">
      <alignment horizontal="center" wrapText="1"/>
    </xf>
    <xf numFmtId="0" fontId="0" fillId="0" borderId="0" xfId="0" applyFont="1" applyFill="1" applyAlignment="1">
      <alignment horizontal="center"/>
    </xf>
    <xf numFmtId="164" fontId="2" fillId="0" borderId="1" xfId="0" applyNumberFormat="1" applyFont="1" applyFill="1" applyBorder="1" applyAlignment="1">
      <alignment horizontal="center"/>
    </xf>
    <xf numFmtId="164" fontId="0" fillId="0" borderId="0" xfId="1" applyNumberFormat="1" applyFont="1" applyAlignment="1">
      <alignment horizontal="center"/>
    </xf>
    <xf numFmtId="9" fontId="10" fillId="11" borderId="2" xfId="1" applyNumberFormat="1" applyFont="1" applyFill="1" applyBorder="1" applyAlignment="1">
      <alignment horizontal="center"/>
    </xf>
    <xf numFmtId="9" fontId="10" fillId="0" borderId="1" xfId="0" applyNumberFormat="1" applyFont="1" applyFill="1" applyBorder="1" applyAlignment="1">
      <alignment horizontal="center"/>
    </xf>
    <xf numFmtId="9" fontId="10" fillId="0" borderId="9" xfId="0" applyNumberFormat="1" applyFont="1" applyFill="1" applyBorder="1" applyAlignment="1">
      <alignment horizontal="center" wrapText="1"/>
    </xf>
    <xf numFmtId="9" fontId="10" fillId="0" borderId="10" xfId="0" applyNumberFormat="1" applyFont="1" applyFill="1" applyBorder="1" applyAlignment="1">
      <alignment horizontal="center" wrapText="1"/>
    </xf>
    <xf numFmtId="9" fontId="10" fillId="0" borderId="3" xfId="0" applyNumberFormat="1" applyFont="1" applyFill="1" applyBorder="1" applyAlignment="1">
      <alignment horizontal="center" wrapText="1"/>
    </xf>
    <xf numFmtId="9" fontId="10" fillId="0" borderId="11" xfId="0" applyNumberFormat="1" applyFont="1" applyFill="1" applyBorder="1" applyAlignment="1">
      <alignment horizontal="center" wrapText="1"/>
    </xf>
    <xf numFmtId="9" fontId="10" fillId="0" borderId="12" xfId="0" applyNumberFormat="1" applyFont="1" applyFill="1" applyBorder="1" applyAlignment="1">
      <alignment horizontal="center" wrapText="1"/>
    </xf>
    <xf numFmtId="9" fontId="10" fillId="0" borderId="13" xfId="0" applyNumberFormat="1" applyFont="1" applyFill="1" applyBorder="1" applyAlignment="1">
      <alignment horizontal="center" wrapText="1"/>
    </xf>
    <xf numFmtId="0" fontId="3" fillId="11" borderId="8" xfId="0" applyFont="1" applyFill="1" applyBorder="1" applyAlignment="1">
      <alignment horizontal="center" wrapText="1"/>
    </xf>
    <xf numFmtId="0" fontId="3" fillId="11" borderId="1" xfId="0" applyFont="1" applyFill="1" applyBorder="1" applyAlignment="1">
      <alignment horizontal="center" wrapText="1"/>
    </xf>
    <xf numFmtId="0" fontId="3" fillId="11" borderId="1" xfId="0" applyFont="1" applyFill="1" applyBorder="1" applyAlignment="1">
      <alignment horizontal="center"/>
    </xf>
    <xf numFmtId="0" fontId="3"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2" fillId="0" borderId="1" xfId="0" applyFont="1" applyFill="1" applyBorder="1" applyAlignment="1">
      <alignment horizontal="center" vertical="top"/>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76B9FCD-CB9D-4E11-8495-8D440EE57696}" type="doc">
      <dgm:prSet loTypeId="urn:microsoft.com/office/officeart/2008/layout/RadialCluster" loCatId="cycle" qsTypeId="urn:microsoft.com/office/officeart/2005/8/quickstyle/simple1" qsCatId="simple" csTypeId="urn:microsoft.com/office/officeart/2005/8/colors/accent1_2" csCatId="accent1" phldr="1"/>
      <dgm:spPr/>
      <dgm:t>
        <a:bodyPr/>
        <a:lstStyle/>
        <a:p>
          <a:endParaRPr lang="en-US"/>
        </a:p>
      </dgm:t>
    </dgm:pt>
    <dgm:pt modelId="{12E05E5D-D428-4081-9A03-20AE6F77B990}">
      <dgm:prSet phldrT="[Text]"/>
      <dgm:spPr>
        <a:solidFill>
          <a:schemeClr val="accent6">
            <a:lumMod val="40000"/>
            <a:lumOff val="60000"/>
          </a:schemeClr>
        </a:solidFill>
      </dgm:spPr>
      <dgm:t>
        <a:bodyPr/>
        <a:lstStyle/>
        <a:p>
          <a:r>
            <a:rPr lang="en-US">
              <a:solidFill>
                <a:sysClr val="windowText" lastClr="000000"/>
              </a:solidFill>
            </a:rPr>
            <a:t>Targeted Outcomes</a:t>
          </a:r>
        </a:p>
      </dgm:t>
    </dgm:pt>
    <dgm:pt modelId="{30B87F80-6FCE-414A-B308-CCABE7D37F3D}" type="parTrans" cxnId="{DB745190-A93E-452C-9DCE-094F736108AC}">
      <dgm:prSet/>
      <dgm:spPr/>
      <dgm:t>
        <a:bodyPr/>
        <a:lstStyle/>
        <a:p>
          <a:endParaRPr lang="en-US"/>
        </a:p>
      </dgm:t>
    </dgm:pt>
    <dgm:pt modelId="{A708CD6E-F32C-4F01-908F-51EC3636CFF6}" type="sibTrans" cxnId="{DB745190-A93E-452C-9DCE-094F736108AC}">
      <dgm:prSet/>
      <dgm:spPr/>
      <dgm:t>
        <a:bodyPr/>
        <a:lstStyle/>
        <a:p>
          <a:endParaRPr lang="en-US"/>
        </a:p>
      </dgm:t>
    </dgm:pt>
    <dgm:pt modelId="{BF8AF68B-128D-4458-B700-B13656A90583}">
      <dgm:prSet phldrT="[Text]"/>
      <dgm:spPr>
        <a:solidFill>
          <a:schemeClr val="accent2">
            <a:lumMod val="40000"/>
            <a:lumOff val="60000"/>
          </a:schemeClr>
        </a:solidFill>
      </dgm:spPr>
      <dgm:t>
        <a:bodyPr/>
        <a:lstStyle/>
        <a:p>
          <a:r>
            <a:rPr lang="en-US">
              <a:solidFill>
                <a:sysClr val="windowText" lastClr="000000"/>
              </a:solidFill>
            </a:rPr>
            <a:t>AS (Highest Target)</a:t>
          </a:r>
        </a:p>
      </dgm:t>
    </dgm:pt>
    <dgm:pt modelId="{B972C165-BD36-4C3A-B9FC-7803986421D5}" type="parTrans" cxnId="{2903D10E-0A3F-4F5E-853F-1F1A7C62BE6B}">
      <dgm:prSet/>
      <dgm:spPr/>
      <dgm:t>
        <a:bodyPr/>
        <a:lstStyle/>
        <a:p>
          <a:endParaRPr lang="en-US"/>
        </a:p>
      </dgm:t>
    </dgm:pt>
    <dgm:pt modelId="{A97FD561-4538-4945-ADF5-5E7596D06713}" type="sibTrans" cxnId="{2903D10E-0A3F-4F5E-853F-1F1A7C62BE6B}">
      <dgm:prSet/>
      <dgm:spPr/>
      <dgm:t>
        <a:bodyPr/>
        <a:lstStyle/>
        <a:p>
          <a:endParaRPr lang="en-US"/>
        </a:p>
      </dgm:t>
    </dgm:pt>
    <dgm:pt modelId="{F19A102D-22D4-46C3-85D4-E831B195CB7D}">
      <dgm:prSet phldrT="[Text]"/>
      <dgm:spPr>
        <a:solidFill>
          <a:schemeClr val="accent1">
            <a:lumMod val="40000"/>
            <a:lumOff val="60000"/>
          </a:schemeClr>
        </a:solidFill>
      </dgm:spPr>
      <dgm:t>
        <a:bodyPr/>
        <a:lstStyle/>
        <a:p>
          <a:r>
            <a:rPr lang="en-US">
              <a:solidFill>
                <a:sysClr val="windowText" lastClr="000000"/>
              </a:solidFill>
            </a:rPr>
            <a:t>AT (Mid-Range Target)</a:t>
          </a:r>
        </a:p>
      </dgm:t>
    </dgm:pt>
    <dgm:pt modelId="{4224C115-760B-4D6C-89E7-035A1A385BCD}" type="parTrans" cxnId="{2DA1C441-744C-4047-B11F-13ACB4E32E55}">
      <dgm:prSet/>
      <dgm:spPr/>
      <dgm:t>
        <a:bodyPr/>
        <a:lstStyle/>
        <a:p>
          <a:endParaRPr lang="en-US"/>
        </a:p>
      </dgm:t>
    </dgm:pt>
    <dgm:pt modelId="{256A0E1C-1B80-4BC7-9C07-D537F3A6A57A}" type="sibTrans" cxnId="{2DA1C441-744C-4047-B11F-13ACB4E32E55}">
      <dgm:prSet/>
      <dgm:spPr/>
      <dgm:t>
        <a:bodyPr/>
        <a:lstStyle/>
        <a:p>
          <a:endParaRPr lang="en-US"/>
        </a:p>
      </dgm:t>
    </dgm:pt>
    <dgm:pt modelId="{530659C3-7C9C-466F-92D5-09D1C4D65390}">
      <dgm:prSet phldrT="[Text]"/>
      <dgm:spPr>
        <a:solidFill>
          <a:schemeClr val="accent4">
            <a:lumMod val="20000"/>
            <a:lumOff val="80000"/>
          </a:schemeClr>
        </a:solidFill>
      </dgm:spPr>
      <dgm:t>
        <a:bodyPr/>
        <a:lstStyle/>
        <a:p>
          <a:r>
            <a:rPr lang="en-US">
              <a:solidFill>
                <a:sysClr val="windowText" lastClr="000000"/>
              </a:solidFill>
            </a:rPr>
            <a:t>ME (Lowest Target)</a:t>
          </a:r>
          <a:r>
            <a:rPr lang="en-US"/>
            <a:t>)</a:t>
          </a:r>
        </a:p>
      </dgm:t>
    </dgm:pt>
    <dgm:pt modelId="{104D3566-0D85-4A6F-8DDD-4934C183BDB1}" type="parTrans" cxnId="{0DA173A0-D071-456F-8F49-5DF12EA8098E}">
      <dgm:prSet/>
      <dgm:spPr/>
      <dgm:t>
        <a:bodyPr/>
        <a:lstStyle/>
        <a:p>
          <a:endParaRPr lang="en-US"/>
        </a:p>
      </dgm:t>
    </dgm:pt>
    <dgm:pt modelId="{8E16B7A7-E0FD-4F57-92A0-9931D0881BB0}" type="sibTrans" cxnId="{0DA173A0-D071-456F-8F49-5DF12EA8098E}">
      <dgm:prSet/>
      <dgm:spPr/>
      <dgm:t>
        <a:bodyPr/>
        <a:lstStyle/>
        <a:p>
          <a:endParaRPr lang="en-US"/>
        </a:p>
      </dgm:t>
    </dgm:pt>
    <dgm:pt modelId="{ABEAE781-D95D-41EF-B2E7-E9EDF9CB978D}" type="pres">
      <dgm:prSet presAssocID="{776B9FCD-CB9D-4E11-8495-8D440EE57696}" presName="Name0" presStyleCnt="0">
        <dgm:presLayoutVars>
          <dgm:chMax val="1"/>
          <dgm:chPref val="1"/>
          <dgm:dir/>
          <dgm:animOne val="branch"/>
          <dgm:animLvl val="lvl"/>
        </dgm:presLayoutVars>
      </dgm:prSet>
      <dgm:spPr/>
      <dgm:t>
        <a:bodyPr/>
        <a:lstStyle/>
        <a:p>
          <a:endParaRPr lang="en-US"/>
        </a:p>
      </dgm:t>
    </dgm:pt>
    <dgm:pt modelId="{11069216-299B-42C0-96A7-63D33D937E1B}" type="pres">
      <dgm:prSet presAssocID="{12E05E5D-D428-4081-9A03-20AE6F77B990}" presName="singleCycle" presStyleCnt="0"/>
      <dgm:spPr/>
    </dgm:pt>
    <dgm:pt modelId="{05163DE4-76E5-4D5B-A966-7013F15D5AD9}" type="pres">
      <dgm:prSet presAssocID="{12E05E5D-D428-4081-9A03-20AE6F77B990}" presName="singleCenter" presStyleLbl="node1" presStyleIdx="0" presStyleCnt="4" custAng="0" custScaleX="160436" custScaleY="161695" custLinFactNeighborX="-62165" custLinFactNeighborY="-14062">
        <dgm:presLayoutVars>
          <dgm:chMax val="7"/>
          <dgm:chPref val="7"/>
        </dgm:presLayoutVars>
      </dgm:prSet>
      <dgm:spPr/>
      <dgm:t>
        <a:bodyPr/>
        <a:lstStyle/>
        <a:p>
          <a:endParaRPr lang="en-US"/>
        </a:p>
      </dgm:t>
    </dgm:pt>
    <dgm:pt modelId="{739FAD90-E96E-4AEB-AB6E-900E2DFB8F6C}" type="pres">
      <dgm:prSet presAssocID="{B972C165-BD36-4C3A-B9FC-7803986421D5}" presName="Name56" presStyleLbl="parChTrans1D2" presStyleIdx="0" presStyleCnt="3"/>
      <dgm:spPr/>
      <dgm:t>
        <a:bodyPr/>
        <a:lstStyle/>
        <a:p>
          <a:endParaRPr lang="en-US"/>
        </a:p>
      </dgm:t>
    </dgm:pt>
    <dgm:pt modelId="{7A1E9762-80FB-4257-85A5-7B3A2BC4BEDE}" type="pres">
      <dgm:prSet presAssocID="{BF8AF68B-128D-4458-B700-B13656A90583}" presName="text0" presStyleLbl="node1" presStyleIdx="1" presStyleCnt="4" custScaleX="350026" custRadScaleRad="117063" custRadScaleInc="61009">
        <dgm:presLayoutVars>
          <dgm:bulletEnabled val="1"/>
        </dgm:presLayoutVars>
      </dgm:prSet>
      <dgm:spPr/>
      <dgm:t>
        <a:bodyPr/>
        <a:lstStyle/>
        <a:p>
          <a:endParaRPr lang="en-US"/>
        </a:p>
      </dgm:t>
    </dgm:pt>
    <dgm:pt modelId="{F9840AD2-7D72-4A2A-A74D-0A2962C2AD41}" type="pres">
      <dgm:prSet presAssocID="{4224C115-760B-4D6C-89E7-035A1A385BCD}" presName="Name56" presStyleLbl="parChTrans1D2" presStyleIdx="1" presStyleCnt="3"/>
      <dgm:spPr/>
      <dgm:t>
        <a:bodyPr/>
        <a:lstStyle/>
        <a:p>
          <a:endParaRPr lang="en-US"/>
        </a:p>
      </dgm:t>
    </dgm:pt>
    <dgm:pt modelId="{41B35DCC-F010-4367-B1F2-B0941298375F}" type="pres">
      <dgm:prSet presAssocID="{F19A102D-22D4-46C3-85D4-E831B195CB7D}" presName="text0" presStyleLbl="node1" presStyleIdx="2" presStyleCnt="4" custScaleX="379346" custRadScaleRad="84137" custRadScaleInc="-81602">
        <dgm:presLayoutVars>
          <dgm:bulletEnabled val="1"/>
        </dgm:presLayoutVars>
      </dgm:prSet>
      <dgm:spPr/>
      <dgm:t>
        <a:bodyPr/>
        <a:lstStyle/>
        <a:p>
          <a:endParaRPr lang="en-US"/>
        </a:p>
      </dgm:t>
    </dgm:pt>
    <dgm:pt modelId="{993F6F50-9772-4FA9-A3E3-06155DE6A0CF}" type="pres">
      <dgm:prSet presAssocID="{104D3566-0D85-4A6F-8DDD-4934C183BDB1}" presName="Name56" presStyleLbl="parChTrans1D2" presStyleIdx="2" presStyleCnt="3"/>
      <dgm:spPr/>
      <dgm:t>
        <a:bodyPr/>
        <a:lstStyle/>
        <a:p>
          <a:endParaRPr lang="en-US"/>
        </a:p>
      </dgm:t>
    </dgm:pt>
    <dgm:pt modelId="{27C2B61B-56FE-4D14-AC80-DB1863C51952}" type="pres">
      <dgm:prSet presAssocID="{530659C3-7C9C-466F-92D5-09D1C4D65390}" presName="text0" presStyleLbl="node1" presStyleIdx="3" presStyleCnt="4" custScaleX="371785" custRadScaleRad="81733" custRadScaleInc="-192941">
        <dgm:presLayoutVars>
          <dgm:bulletEnabled val="1"/>
        </dgm:presLayoutVars>
      </dgm:prSet>
      <dgm:spPr/>
      <dgm:t>
        <a:bodyPr/>
        <a:lstStyle/>
        <a:p>
          <a:endParaRPr lang="en-US"/>
        </a:p>
      </dgm:t>
    </dgm:pt>
  </dgm:ptLst>
  <dgm:cxnLst>
    <dgm:cxn modelId="{2DA1C441-744C-4047-B11F-13ACB4E32E55}" srcId="{12E05E5D-D428-4081-9A03-20AE6F77B990}" destId="{F19A102D-22D4-46C3-85D4-E831B195CB7D}" srcOrd="1" destOrd="0" parTransId="{4224C115-760B-4D6C-89E7-035A1A385BCD}" sibTransId="{256A0E1C-1B80-4BC7-9C07-D537F3A6A57A}"/>
    <dgm:cxn modelId="{E7A3B9BF-597E-46FC-87BA-A1B1D62E1EAC}" type="presOf" srcId="{104D3566-0D85-4A6F-8DDD-4934C183BDB1}" destId="{993F6F50-9772-4FA9-A3E3-06155DE6A0CF}" srcOrd="0" destOrd="0" presId="urn:microsoft.com/office/officeart/2008/layout/RadialCluster"/>
    <dgm:cxn modelId="{CF8DE7B3-63E0-4C06-9AD6-1F8EFC739516}" type="presOf" srcId="{BF8AF68B-128D-4458-B700-B13656A90583}" destId="{7A1E9762-80FB-4257-85A5-7B3A2BC4BEDE}" srcOrd="0" destOrd="0" presId="urn:microsoft.com/office/officeart/2008/layout/RadialCluster"/>
    <dgm:cxn modelId="{504F5F82-88F7-4859-911A-6810D9B76E67}" type="presOf" srcId="{12E05E5D-D428-4081-9A03-20AE6F77B990}" destId="{05163DE4-76E5-4D5B-A966-7013F15D5AD9}" srcOrd="0" destOrd="0" presId="urn:microsoft.com/office/officeart/2008/layout/RadialCluster"/>
    <dgm:cxn modelId="{2903D10E-0A3F-4F5E-853F-1F1A7C62BE6B}" srcId="{12E05E5D-D428-4081-9A03-20AE6F77B990}" destId="{BF8AF68B-128D-4458-B700-B13656A90583}" srcOrd="0" destOrd="0" parTransId="{B972C165-BD36-4C3A-B9FC-7803986421D5}" sibTransId="{A97FD561-4538-4945-ADF5-5E7596D06713}"/>
    <dgm:cxn modelId="{A09868F7-26F0-4F3E-A9FF-1AFFB2BBD5F9}" type="presOf" srcId="{F19A102D-22D4-46C3-85D4-E831B195CB7D}" destId="{41B35DCC-F010-4367-B1F2-B0941298375F}" srcOrd="0" destOrd="0" presId="urn:microsoft.com/office/officeart/2008/layout/RadialCluster"/>
    <dgm:cxn modelId="{75D4449B-118B-4487-9801-4331EDE74422}" type="presOf" srcId="{B972C165-BD36-4C3A-B9FC-7803986421D5}" destId="{739FAD90-E96E-4AEB-AB6E-900E2DFB8F6C}" srcOrd="0" destOrd="0" presId="urn:microsoft.com/office/officeart/2008/layout/RadialCluster"/>
    <dgm:cxn modelId="{DB745190-A93E-452C-9DCE-094F736108AC}" srcId="{776B9FCD-CB9D-4E11-8495-8D440EE57696}" destId="{12E05E5D-D428-4081-9A03-20AE6F77B990}" srcOrd="0" destOrd="0" parTransId="{30B87F80-6FCE-414A-B308-CCABE7D37F3D}" sibTransId="{A708CD6E-F32C-4F01-908F-51EC3636CFF6}"/>
    <dgm:cxn modelId="{C762E6BE-8837-4AD6-A658-B70E9C6FA742}" type="presOf" srcId="{4224C115-760B-4D6C-89E7-035A1A385BCD}" destId="{F9840AD2-7D72-4A2A-A74D-0A2962C2AD41}" srcOrd="0" destOrd="0" presId="urn:microsoft.com/office/officeart/2008/layout/RadialCluster"/>
    <dgm:cxn modelId="{85CB4E39-B032-4E3C-8EC1-08FFB6751F8E}" type="presOf" srcId="{776B9FCD-CB9D-4E11-8495-8D440EE57696}" destId="{ABEAE781-D95D-41EF-B2E7-E9EDF9CB978D}" srcOrd="0" destOrd="0" presId="urn:microsoft.com/office/officeart/2008/layout/RadialCluster"/>
    <dgm:cxn modelId="{0DA173A0-D071-456F-8F49-5DF12EA8098E}" srcId="{12E05E5D-D428-4081-9A03-20AE6F77B990}" destId="{530659C3-7C9C-466F-92D5-09D1C4D65390}" srcOrd="2" destOrd="0" parTransId="{104D3566-0D85-4A6F-8DDD-4934C183BDB1}" sibTransId="{8E16B7A7-E0FD-4F57-92A0-9931D0881BB0}"/>
    <dgm:cxn modelId="{3E3D3EA0-3A51-470F-9D7C-6DE8E5FC784A}" type="presOf" srcId="{530659C3-7C9C-466F-92D5-09D1C4D65390}" destId="{27C2B61B-56FE-4D14-AC80-DB1863C51952}" srcOrd="0" destOrd="0" presId="urn:microsoft.com/office/officeart/2008/layout/RadialCluster"/>
    <dgm:cxn modelId="{52076FBE-1C6D-490E-BF09-70EC932EE42E}" type="presParOf" srcId="{ABEAE781-D95D-41EF-B2E7-E9EDF9CB978D}" destId="{11069216-299B-42C0-96A7-63D33D937E1B}" srcOrd="0" destOrd="0" presId="urn:microsoft.com/office/officeart/2008/layout/RadialCluster"/>
    <dgm:cxn modelId="{9FFEE3A3-5537-4C3C-AD02-C61FA0A40C0D}" type="presParOf" srcId="{11069216-299B-42C0-96A7-63D33D937E1B}" destId="{05163DE4-76E5-4D5B-A966-7013F15D5AD9}" srcOrd="0" destOrd="0" presId="urn:microsoft.com/office/officeart/2008/layout/RadialCluster"/>
    <dgm:cxn modelId="{635D9ECA-179E-4C88-9112-79167165878F}" type="presParOf" srcId="{11069216-299B-42C0-96A7-63D33D937E1B}" destId="{739FAD90-E96E-4AEB-AB6E-900E2DFB8F6C}" srcOrd="1" destOrd="0" presId="urn:microsoft.com/office/officeart/2008/layout/RadialCluster"/>
    <dgm:cxn modelId="{7CE619E2-6D4F-4FDF-B5F9-DFD91967B762}" type="presParOf" srcId="{11069216-299B-42C0-96A7-63D33D937E1B}" destId="{7A1E9762-80FB-4257-85A5-7B3A2BC4BEDE}" srcOrd="2" destOrd="0" presId="urn:microsoft.com/office/officeart/2008/layout/RadialCluster"/>
    <dgm:cxn modelId="{204E2D42-9F48-4DBA-BC72-A815EBF5E5E7}" type="presParOf" srcId="{11069216-299B-42C0-96A7-63D33D937E1B}" destId="{F9840AD2-7D72-4A2A-A74D-0A2962C2AD41}" srcOrd="3" destOrd="0" presId="urn:microsoft.com/office/officeart/2008/layout/RadialCluster"/>
    <dgm:cxn modelId="{1BD6D63C-B347-42F7-A9E0-8B11259B553C}" type="presParOf" srcId="{11069216-299B-42C0-96A7-63D33D937E1B}" destId="{41B35DCC-F010-4367-B1F2-B0941298375F}" srcOrd="4" destOrd="0" presId="urn:microsoft.com/office/officeart/2008/layout/RadialCluster"/>
    <dgm:cxn modelId="{63D24DBC-BC69-44B6-90CA-5C636000B704}" type="presParOf" srcId="{11069216-299B-42C0-96A7-63D33D937E1B}" destId="{993F6F50-9772-4FA9-A3E3-06155DE6A0CF}" srcOrd="5" destOrd="0" presId="urn:microsoft.com/office/officeart/2008/layout/RadialCluster"/>
    <dgm:cxn modelId="{EDBAFF66-5DD3-40F1-9D53-040BEF4CB1F7}" type="presParOf" srcId="{11069216-299B-42C0-96A7-63D33D937E1B}" destId="{27C2B61B-56FE-4D14-AC80-DB1863C51952}" srcOrd="6" destOrd="0" presId="urn:microsoft.com/office/officeart/2008/layout/RadialCluster"/>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163DE4-76E5-4D5B-A966-7013F15D5AD9}">
      <dsp:nvSpPr>
        <dsp:cNvPr id="0" name=""/>
        <dsp:cNvSpPr/>
      </dsp:nvSpPr>
      <dsp:spPr>
        <a:xfrm>
          <a:off x="0" y="689907"/>
          <a:ext cx="1366168" cy="1376889"/>
        </a:xfrm>
        <a:prstGeom prst="roundRect">
          <a:avLst/>
        </a:prstGeom>
        <a:solidFill>
          <a:schemeClr val="accent6">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933450">
            <a:lnSpc>
              <a:spcPct val="90000"/>
            </a:lnSpc>
            <a:spcBef>
              <a:spcPct val="0"/>
            </a:spcBef>
            <a:spcAft>
              <a:spcPct val="35000"/>
            </a:spcAft>
          </a:pPr>
          <a:r>
            <a:rPr lang="en-US" sz="2100" kern="1200">
              <a:solidFill>
                <a:sysClr val="windowText" lastClr="000000"/>
              </a:solidFill>
            </a:rPr>
            <a:t>Targeted Outcomes</a:t>
          </a:r>
        </a:p>
      </dsp:txBody>
      <dsp:txXfrm>
        <a:off x="66691" y="756598"/>
        <a:ext cx="1232786" cy="1243507"/>
      </dsp:txXfrm>
    </dsp:sp>
    <dsp:sp modelId="{739FAD90-E96E-4AEB-AB6E-900E2DFB8F6C}">
      <dsp:nvSpPr>
        <dsp:cNvPr id="0" name=""/>
        <dsp:cNvSpPr/>
      </dsp:nvSpPr>
      <dsp:spPr>
        <a:xfrm rot="20461402">
          <a:off x="1337640" y="972766"/>
          <a:ext cx="1049826" cy="0"/>
        </a:xfrm>
        <a:custGeom>
          <a:avLst/>
          <a:gdLst/>
          <a:ahLst/>
          <a:cxnLst/>
          <a:rect l="0" t="0" r="0" b="0"/>
          <a:pathLst>
            <a:path>
              <a:moveTo>
                <a:pt x="0" y="0"/>
              </a:moveTo>
              <a:lnTo>
                <a:pt x="1049826"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A1E9762-80FB-4257-85A5-7B3A2BC4BEDE}">
      <dsp:nvSpPr>
        <dsp:cNvPr id="0" name=""/>
        <dsp:cNvSpPr/>
      </dsp:nvSpPr>
      <dsp:spPr>
        <a:xfrm>
          <a:off x="2190005" y="231545"/>
          <a:ext cx="1996997" cy="570528"/>
        </a:xfrm>
        <a:prstGeom prst="roundRect">
          <a:avLst/>
        </a:prstGeom>
        <a:solidFill>
          <a:schemeClr val="accent2">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lvl="0" algn="ctr" defTabSz="800100">
            <a:lnSpc>
              <a:spcPct val="90000"/>
            </a:lnSpc>
            <a:spcBef>
              <a:spcPct val="0"/>
            </a:spcBef>
            <a:spcAft>
              <a:spcPct val="35000"/>
            </a:spcAft>
          </a:pPr>
          <a:r>
            <a:rPr lang="en-US" sz="1800" kern="1200">
              <a:solidFill>
                <a:sysClr val="windowText" lastClr="000000"/>
              </a:solidFill>
            </a:rPr>
            <a:t>AS (Highest Target)</a:t>
          </a:r>
        </a:p>
      </dsp:txBody>
      <dsp:txXfrm>
        <a:off x="2217856" y="259396"/>
        <a:ext cx="1941295" cy="514826"/>
      </dsp:txXfrm>
    </dsp:sp>
    <dsp:sp modelId="{F9840AD2-7D72-4A2A-A74D-0A2962C2AD41}">
      <dsp:nvSpPr>
        <dsp:cNvPr id="0" name=""/>
        <dsp:cNvSpPr/>
      </dsp:nvSpPr>
      <dsp:spPr>
        <a:xfrm rot="13418">
          <a:off x="1366165" y="1382712"/>
          <a:ext cx="867988" cy="0"/>
        </a:xfrm>
        <a:custGeom>
          <a:avLst/>
          <a:gdLst/>
          <a:ahLst/>
          <a:cxnLst/>
          <a:rect l="0" t="0" r="0" b="0"/>
          <a:pathLst>
            <a:path>
              <a:moveTo>
                <a:pt x="0" y="0"/>
              </a:moveTo>
              <a:lnTo>
                <a:pt x="867988"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1B35DCC-F010-4367-B1F2-B0941298375F}">
      <dsp:nvSpPr>
        <dsp:cNvPr id="0" name=""/>
        <dsp:cNvSpPr/>
      </dsp:nvSpPr>
      <dsp:spPr>
        <a:xfrm>
          <a:off x="2234150" y="1103365"/>
          <a:ext cx="2164276" cy="570528"/>
        </a:xfrm>
        <a:prstGeom prst="round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180" tIns="43180" rIns="43180" bIns="43180" numCol="1" spcCol="1270" anchor="ctr" anchorCtr="0">
          <a:noAutofit/>
        </a:bodyPr>
        <a:lstStyle/>
        <a:p>
          <a:pPr lvl="0" algn="ctr" defTabSz="755650">
            <a:lnSpc>
              <a:spcPct val="90000"/>
            </a:lnSpc>
            <a:spcBef>
              <a:spcPct val="0"/>
            </a:spcBef>
            <a:spcAft>
              <a:spcPct val="35000"/>
            </a:spcAft>
          </a:pPr>
          <a:r>
            <a:rPr lang="en-US" sz="1700" kern="1200">
              <a:solidFill>
                <a:sysClr val="windowText" lastClr="000000"/>
              </a:solidFill>
            </a:rPr>
            <a:t>AT (Mid-Range Target)</a:t>
          </a:r>
        </a:p>
      </dsp:txBody>
      <dsp:txXfrm>
        <a:off x="2262001" y="1131216"/>
        <a:ext cx="2108574" cy="514826"/>
      </dsp:txXfrm>
    </dsp:sp>
    <dsp:sp modelId="{993F6F50-9772-4FA9-A3E3-06155DE6A0CF}">
      <dsp:nvSpPr>
        <dsp:cNvPr id="0" name=""/>
        <dsp:cNvSpPr/>
      </dsp:nvSpPr>
      <dsp:spPr>
        <a:xfrm rot="1282988">
          <a:off x="1326818" y="1854238"/>
          <a:ext cx="1143275" cy="0"/>
        </a:xfrm>
        <a:custGeom>
          <a:avLst/>
          <a:gdLst/>
          <a:ahLst/>
          <a:cxnLst/>
          <a:rect l="0" t="0" r="0" b="0"/>
          <a:pathLst>
            <a:path>
              <a:moveTo>
                <a:pt x="0" y="0"/>
              </a:moveTo>
              <a:lnTo>
                <a:pt x="1143275" y="0"/>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7C2B61B-56FE-4D14-AC80-DB1863C51952}">
      <dsp:nvSpPr>
        <dsp:cNvPr id="0" name=""/>
        <dsp:cNvSpPr/>
      </dsp:nvSpPr>
      <dsp:spPr>
        <a:xfrm>
          <a:off x="2098714" y="2062659"/>
          <a:ext cx="2121139" cy="570528"/>
        </a:xfrm>
        <a:prstGeom prst="roundRect">
          <a:avLst/>
        </a:prstGeom>
        <a:solidFill>
          <a:schemeClr val="accent4">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48260" rIns="48260" bIns="48260" numCol="1" spcCol="1270" anchor="ctr" anchorCtr="0">
          <a:noAutofit/>
        </a:bodyPr>
        <a:lstStyle/>
        <a:p>
          <a:pPr lvl="0" algn="ctr" defTabSz="844550">
            <a:lnSpc>
              <a:spcPct val="90000"/>
            </a:lnSpc>
            <a:spcBef>
              <a:spcPct val="0"/>
            </a:spcBef>
            <a:spcAft>
              <a:spcPct val="35000"/>
            </a:spcAft>
          </a:pPr>
          <a:r>
            <a:rPr lang="en-US" sz="1900" kern="1200">
              <a:solidFill>
                <a:sysClr val="windowText" lastClr="000000"/>
              </a:solidFill>
            </a:rPr>
            <a:t>ME (Lowest Target)</a:t>
          </a:r>
          <a:r>
            <a:rPr lang="en-US" sz="1900" kern="1200"/>
            <a:t>)</a:t>
          </a:r>
        </a:p>
      </dsp:txBody>
      <dsp:txXfrm>
        <a:off x="2126565" y="2090510"/>
        <a:ext cx="2065437" cy="514826"/>
      </dsp:txXfrm>
    </dsp:sp>
  </dsp:spTree>
</dsp:drawing>
</file>

<file path=xl/diagrams/layout1.xml><?xml version="1.0" encoding="utf-8"?>
<dgm:layoutDef xmlns:dgm="http://schemas.openxmlformats.org/drawingml/2006/diagram" xmlns:a="http://schemas.openxmlformats.org/drawingml/2006/main" uniqueId="urn:microsoft.com/office/officeart/2008/layout/RadialCluster">
  <dgm:title val=""/>
  <dgm:desc val=""/>
  <dgm:catLst>
    <dgm:cat type="relationship" pri="19500"/>
    <dgm:cat type="cycle" pri="15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useDef="1">
    <dgm:dataModel>
      <dgm:ptLst/>
      <dgm:bg/>
      <dgm:whole/>
    </dgm:dataModel>
  </dgm:styleData>
  <dgm:clrData useDef="1">
    <dgm:dataModel>
      <dgm:ptLst/>
      <dgm:bg/>
      <dgm:whole/>
    </dgm:dataModel>
  </dgm:clrData>
  <dgm:layoutNode name="Name0">
    <dgm:varLst>
      <dgm:chMax val="1"/>
      <dgm:chPref val="1"/>
      <dgm:dir/>
      <dgm:animOne val="branch"/>
      <dgm:animLvl val="lvl"/>
    </dgm:varLst>
    <dgm:alg type="composite">
      <dgm:param type="ar" val="1.00"/>
    </dgm:alg>
    <dgm:shape xmlns:r="http://schemas.openxmlformats.org/officeDocument/2006/relationships" r:blip="">
      <dgm:adjLst/>
    </dgm:shape>
    <dgm:choose name="Name1">
      <dgm:if name="Name2" func="var" arg="dir" op="equ" val="norm">
        <dgm:choose name="Name3">
          <dgm:if name="Name4" axis="ch ch" ptType="node node" cnt="1 0" func="cnt" op="equ" val="1">
            <dgm:constrLst>
              <dgm:constr type="l" for="ch" forName="textCenter"/>
              <dgm:constr type="ctrY" for="ch" forName="textCenter" refType="h" fact="0.5"/>
              <dgm:constr type="w" for="ch" forName="textCenter" refType="w" fact="0.32"/>
              <dgm:constr type="h" for="ch" forName="textCenter" refType="w" refFor="ch" refForName="textCenter"/>
              <dgm:constr type="r" for="ch" forName="cycle_1" refType="w"/>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5" axis="ch ch" ptType="node node" cnt="1 0"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6" axis="ch ch" ptType="node node" cnt="1 0" func="cnt" op="equ" val="3">
            <dgm:choose name="Name7">
              <dgm:if name="Name8" axis="ch ch ch" ptType="node node node" st="1 2 0" cnt="1 1 0" func="cnt" op="equ" val="1">
                <dgm:choose name="Name9">
                  <dgm:if name="Name10"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12">
                <dgm:choose name="Name13">
                  <dgm:if name="Name14"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5">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16" axis="ch ch" ptType="node node" cnt="1 0"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r" for="ch" forName="cycle_2" refType="w"/>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l" for="ch" forName="cycle_4"/>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17" axis="ch ch" ptType="node node" cnt="1 0"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24"/>
              <dgm:constr type="w" for="ch" forName="cycle_2" refType="w" fact="0.33"/>
              <dgm:constr type="h" for="ch" forName="cycle_2" refType="w" refFor="ch" refForName="cycle_2"/>
              <dgm:constr type="r" for="ch" forName="cycle_3" refType="w" fact="0.89"/>
              <dgm:constr type="b" for="ch" forName="cycle_3" refType="h"/>
              <dgm:constr type="w" for="ch" forName="cycle_3" refType="w" fact="0.33"/>
              <dgm:constr type="h" for="ch" forName="cycle_3" refType="w" refFor="ch" refForName="cycle_3"/>
              <dgm:constr type="l" for="ch" forName="cycle_4" refType="w" fact="0.11"/>
              <dgm:constr type="b" for="ch" forName="cycle_4" refType="h"/>
              <dgm:constr type="w" for="ch" forName="cycle_4" refType="w" fact="0.33"/>
              <dgm:constr type="h" for="ch" forName="cycle_4" refType="w" refFor="ch" refForName="cycle_4"/>
              <dgm:constr type="l" for="ch" forName="cycle_5"/>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18" axis="ch ch" ptType="node node" cnt="1 0"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17"/>
              <dgm:constr type="w" for="ch" forName="cycle_2" refType="w" fact="0.33"/>
              <dgm:constr type="h" for="ch" forName="cycle_2" refType="w" refFor="ch" refForName="cycle_2"/>
              <dgm:constr type="r" for="ch" forName="cycle_3" refType="w"/>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l" for="ch" forName="cycle_5"/>
              <dgm:constr type="b" for="ch" forName="cycle_5" refType="h" fact="0.83"/>
              <dgm:constr type="w" for="ch" forName="cycle_5" refType="w" fact="0.33"/>
              <dgm:constr type="h" for="ch" forName="cycle_5" refType="w" refFor="ch" refForName="cycle_5"/>
              <dgm:constr type="l" for="ch" forName="cycle_6"/>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19">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r" for="ch" forName="cycle_2" refType="w" fact="0.938"/>
              <dgm:constr type="t" for="ch" forName="cycle_2" refType="h" fact="0.141"/>
              <dgm:constr type="w" for="ch" forName="cycle_2" refType="w" fact="0.263"/>
              <dgm:constr type="h" for="ch" forName="cycle_2" refType="w" refFor="ch" refForName="cycle_2"/>
              <dgm:constr type="r" for="ch" forName="cycle_3" refType="w"/>
              <dgm:constr type="b" for="ch" forName="cycle_3" refType="h" fact="0.74"/>
              <dgm:constr type="w" for="ch" forName="cycle_3" refType="w" fact="0.263"/>
              <dgm:constr type="h" for="ch" forName="cycle_3" refType="w" refFor="ch" refForName="cycle_3"/>
              <dgm:constr type="r" for="ch" forName="cycle_4" refType="w" fact="0.8"/>
              <dgm:constr type="b" for="ch" forName="cycle_4" refType="h"/>
              <dgm:constr type="w" for="ch" forName="cycle_4" refType="w" fact="0.263"/>
              <dgm:constr type="h" for="ch" forName="cycle_4" refType="w" refFor="ch" refForName="cycle_4"/>
              <dgm:constr type="l" for="ch" forName="cycle_5" refType="w" fact="0.2"/>
              <dgm:constr type="b" for="ch" forName="cycle_5" refType="h"/>
              <dgm:constr type="w" for="ch" forName="cycle_5" refType="w" fact="0.263"/>
              <dgm:constr type="h" for="ch" forName="cycle_5" refType="w" refFor="ch" refForName="cycle_5"/>
              <dgm:constr type="l" for="ch" forName="cycle_6"/>
              <dgm:constr type="b" for="ch" forName="cycle_6" refType="h" fact="0.74"/>
              <dgm:constr type="w" for="ch" forName="cycle_6" refType="w" fact="0.263"/>
              <dgm:constr type="h" for="ch" forName="cycle_6" refType="w" refFor="ch" refForName="cycle_6"/>
              <dgm:constr type="l" for="ch" forName="cycle_7" refType="w" fact="0.062"/>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if>
      <dgm:else name="Name20">
        <dgm:choose name="Name21">
          <dgm:if name="Name22" axis="ch ch" ptType="node node" func="cnt" op="equ" val="1">
            <dgm:constrLst>
              <dgm:constr type="r" for="ch" forName="textCenter" refType="w"/>
              <dgm:constr type="ctrY" for="ch" forName="textCenter" refType="h" fact="0.5"/>
              <dgm:constr type="w" for="ch" forName="textCenter" refType="w" fact="0.32"/>
              <dgm:constr type="h" for="ch" forName="textCenter" refType="w" refFor="ch" refForName="textCenter"/>
              <dgm:constr type="l" for="ch" forName="cycle_1"/>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23" axis="ch ch" ptType="node node"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24" axis="ch ch" ptType="node node" func="cnt" op="equ" val="3">
            <dgm:choose name="Name25">
              <dgm:if name="Name26" axis="ch ch ch" ptType="node node node" st="1 2 0" cnt="1 1 0" func="cnt" op="equ" val="1">
                <dgm:choose name="Name27">
                  <dgm:if name="Name28"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29">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30">
                <dgm:choose name="Name31">
                  <dgm:if name="Name32"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33">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34" axis="ch ch" ptType="node node"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l" for="ch" forName="cycle_2"/>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r" for="ch" forName="cycle_4" refType="w"/>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35" axis="ch ch" ptType="node node"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24"/>
              <dgm:constr type="w" for="ch" forName="cycle_2" refType="w" fact="0.33"/>
              <dgm:constr type="h" for="ch" forName="cycle_2" refType="w" refFor="ch" refForName="cycle_2"/>
              <dgm:constr type="l" for="ch" forName="cycle_3" refType="w" fact="0.11"/>
              <dgm:constr type="b" for="ch" forName="cycle_3" refType="h"/>
              <dgm:constr type="w" for="ch" forName="cycle_3" refType="w" fact="0.33"/>
              <dgm:constr type="h" for="ch" forName="cycle_3" refType="w" refFor="ch" refForName="cycle_3"/>
              <dgm:constr type="r" for="ch" forName="cycle_4" refType="w" fact="0.89"/>
              <dgm:constr type="b" for="ch" forName="cycle_4" refType="h"/>
              <dgm:constr type="w" for="ch" forName="cycle_4" refType="w" fact="0.33"/>
              <dgm:constr type="h" for="ch" forName="cycle_4" refType="w" refFor="ch" refForName="cycle_4"/>
              <dgm:constr type="r" for="ch" forName="cycle_5" refType="w"/>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36" axis="ch ch" ptType="node node"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17"/>
              <dgm:constr type="w" for="ch" forName="cycle_2" refType="w" fact="0.33"/>
              <dgm:constr type="h" for="ch" forName="cycle_2" refType="w" refFor="ch" refForName="cycle_2"/>
              <dgm:constr type="l" for="ch" forName="cycle_3"/>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r" for="ch" forName="cycle_5" refType="w"/>
              <dgm:constr type="b" for="ch" forName="cycle_5" refType="h" fact="0.83"/>
              <dgm:constr type="w" for="ch" forName="cycle_5" refType="w" fact="0.33"/>
              <dgm:constr type="h" for="ch" forName="cycle_5" refType="w" refFor="ch" refForName="cycle_5"/>
              <dgm:constr type="r" for="ch" forName="cycle_6" refType="w"/>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37">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l" for="ch" forName="cycle_2" refType="w" fact="0.062"/>
              <dgm:constr type="t" for="ch" forName="cycle_2" refType="h" fact="0.141"/>
              <dgm:constr type="w" for="ch" forName="cycle_2" refType="w" fact="0.263"/>
              <dgm:constr type="h" for="ch" forName="cycle_2" refType="w" refFor="ch" refForName="cycle_2"/>
              <dgm:constr type="l" for="ch" forName="cycle_3"/>
              <dgm:constr type="b" for="ch" forName="cycle_3" refType="h" fact="0.74"/>
              <dgm:constr type="w" for="ch" forName="cycle_3" refType="w" fact="0.263"/>
              <dgm:constr type="h" for="ch" forName="cycle_3" refType="w" refFor="ch" refForName="cycle_3"/>
              <dgm:constr type="l" for="ch" forName="cycle_4" refType="w" fact="0.2"/>
              <dgm:constr type="b" for="ch" forName="cycle_4" refType="h"/>
              <dgm:constr type="w" for="ch" forName="cycle_4" refType="w" fact="0.263"/>
              <dgm:constr type="h" for="ch" forName="cycle_4" refType="w" refFor="ch" refForName="cycle_4"/>
              <dgm:constr type="r" for="ch" forName="cycle_5" refType="w" fact="0.8"/>
              <dgm:constr type="b" for="ch" forName="cycle_5" refType="h"/>
              <dgm:constr type="w" for="ch" forName="cycle_5" refType="w" fact="0.263"/>
              <dgm:constr type="h" for="ch" forName="cycle_5" refType="w" refFor="ch" refForName="cycle_5"/>
              <dgm:constr type="r" for="ch" forName="cycle_6" refType="w"/>
              <dgm:constr type="b" for="ch" forName="cycle_6" refType="h" fact="0.74"/>
              <dgm:constr type="w" for="ch" forName="cycle_6" refType="w" fact="0.263"/>
              <dgm:constr type="h" for="ch" forName="cycle_6" refType="w" refFor="ch" refForName="cycle_6"/>
              <dgm:constr type="r" for="ch" forName="cycle_7" refType="w" fact="0.938"/>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else>
    </dgm:choose>
    <dgm:forEach name="Name38" axis="ch" ptType="node" cnt="1">
      <dgm:choose name="Name39">
        <dgm:if name="Name40" axis="des" func="maxDepth" op="lte" val="1">
          <dgm:layoutNode name="singleCycle">
            <dgm:choose name="Name41">
              <dgm:if name="Name42" axis="ch" ptType="node" func="cnt" op="equ" val="1">
                <dgm:choose name="Name43">
                  <dgm:if name="Name44" func="var" arg="dir" op="equ" val="norm">
                    <dgm:alg type="cycle">
                      <dgm:param type="stAng" val="90"/>
                      <dgm:param type="ctrShpMap" val="fNode"/>
                    </dgm:alg>
                  </dgm:if>
                  <dgm:else name="Name45">
                    <dgm:alg type="cycle">
                      <dgm:param type="stAng" val="-90"/>
                      <dgm:param type="spanAng" val="-360"/>
                      <dgm:param type="ctrShpMap" val="fNode"/>
                    </dgm:alg>
                  </dgm:else>
                </dgm:choose>
              </dgm:if>
              <dgm:else name="Name46">
                <dgm:choose name="Name47">
                  <dgm:if name="Name48" func="var" arg="dir" op="equ" val="norm">
                    <dgm:alg type="cycle">
                      <dgm:param type="ctrShpMap" val="fNode"/>
                    </dgm:alg>
                  </dgm:if>
                  <dgm:else name="Name49">
                    <dgm:alg type="cycle">
                      <dgm:param type="spanAng" val="-360"/>
                      <dgm:param type="ctrShpMap" val="fNode"/>
                    </dgm:alg>
                  </dgm:else>
                </dgm:choose>
              </dgm:else>
            </dgm:choose>
            <dgm:shape xmlns:r="http://schemas.openxmlformats.org/officeDocument/2006/relationships" r:blip="">
              <dgm:adjLst/>
            </dgm:shape>
            <dgm:presOf/>
            <dgm:choose name="Name50">
              <dgm:if name="Name51" axis="ch" ptType="node" func="cnt" op="equ" val="0">
                <dgm:constrLst>
                  <dgm:constr type="w" for="ch" forName="singleCenter" refType="w"/>
                  <dgm:constr type="h" for="ch" forName="singleCenter" refType="w" refFor="ch" refForName="singleCenter"/>
                </dgm:constrLst>
              </dgm:if>
              <dgm:if name="Name52" axis="ch" ptType="node" func="cnt" op="equ" val="1">
                <dgm:constrLst>
                  <dgm:constr type="w" for="ch" forName="singleCenter" refType="w" fact="0.5"/>
                  <dgm:constr type="h" for="ch" forName="singleCenter" refType="w" refFor="ch" refForName="singleCenter"/>
                  <dgm:constr type="userS" for="ch" ptType="node" refType="w" refFor="ch" refForName="singleCenter" fact="0.67"/>
                </dgm:constrLst>
              </dgm:if>
              <dgm:else name="Name53">
                <dgm:constrLst>
                  <dgm:constr type="w" for="ch" forName="singleCenter" refType="w" fact="0.3"/>
                  <dgm:constr type="h" for="ch" forName="singleCenter" refType="w" refFor="ch" refForName="singleCenter"/>
                  <dgm:constr type="userS" for="ch" ptType="node" refType="w" refFor="ch" refForName="singleCenter" fact="0.67"/>
                </dgm:constrLst>
              </dgm:else>
            </dgm:choose>
            <dgm:layoutNode name="singleCenter" styleLbl="node1">
              <dgm:varLst>
                <dgm:chMax val="7"/>
                <dgm:chPref val="7"/>
              </dgm:varLst>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54" axis="ch" cnt="21">
              <dgm:forEach name="Name55" axis="self" ptType="parTrans">
                <dgm:layoutNode name="Name5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57" axis="self" ptType="node">
                <dgm:layoutNode name="text0"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layoutNode>
        </dgm:if>
        <dgm:else name="Name58">
          <dgm:layoutNode name="textCenter" styleLbl="node1">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choose name="Name59">
            <dgm:if name="Name60" axis="ch" ptType="node" func="cnt" op="gte" val="1">
              <dgm:layoutNode name="cycle_1">
                <dgm:choose name="Name61">
                  <dgm:if name="Name62" func="var" arg="dir" op="equ" val="norm">
                    <dgm:choose name="Name63">
                      <dgm:if name="Name64" axis="ch" ptType="node" func="cnt" op="equ" val="1">
                        <dgm:choose name="Name65">
                          <dgm:if name="Name66" axis="ch ch" ptType="node node" st="1 1" cnt="1 0" func="cnt" op="equ" val="1">
                            <dgm:alg type="cycle">
                              <dgm:param type="ctrShpMap" val="fNode"/>
                              <dgm:param type="stAng" val="90"/>
                            </dgm:alg>
                          </dgm:if>
                          <dgm:if name="Name67" axis="ch ch" ptType="node node" st="1 1" cnt="1 0" func="cnt" op="equ" val="2">
                            <dgm:alg type="cycle">
                              <dgm:param type="ctrShpMap" val="fNode"/>
                              <dgm:param type="stAng" val="45"/>
                              <dgm:param type="spanAng" val="90"/>
                            </dgm:alg>
                          </dgm:if>
                          <dgm:else name="Name68">
                            <dgm:alg type="cycle">
                              <dgm:param type="ctrShpMap" val="fNode"/>
                              <dgm:param type="stAng" val="0"/>
                              <dgm:param type="spanAng" val="180"/>
                            </dgm:alg>
                          </dgm:else>
                        </dgm:choose>
                      </dgm:if>
                      <dgm:if name="Name69" axis="ch" ptType="node" func="cnt" op="equ" val="2">
                        <dgm:choose name="Name70">
                          <dgm:if name="Name71" axis="ch ch" ptType="node node" st="1 1" cnt="1 0" func="cnt" op="equ" val="1">
                            <dgm:alg type="cycle">
                              <dgm:param type="ctrShpMap" val="fNode"/>
                              <dgm:param type="stAng" val="0"/>
                            </dgm:alg>
                          </dgm:if>
                          <dgm:if name="Name72" axis="ch ch" ptType="node node" st="1 1" cnt="1 0" func="cnt" op="equ" val="2">
                            <dgm:alg type="cycle">
                              <dgm:param type="ctrShpMap" val="fNode"/>
                              <dgm:param type="stAng" val="315"/>
                              <dgm:param type="spanAng" val="90"/>
                            </dgm:alg>
                          </dgm:if>
                          <dgm:else name="Name73">
                            <dgm:alg type="cycle">
                              <dgm:param type="ctrShpMap" val="fNode"/>
                              <dgm:param type="stAng" val="270"/>
                              <dgm:param type="spanAng" val="180"/>
                            </dgm:alg>
                          </dgm:else>
                        </dgm:choose>
                      </dgm:if>
                      <dgm:if name="Name74" axis="ch" ptType="node" func="cnt" op="equ" val="3">
                        <dgm:choose name="Name75">
                          <dgm:if name="Name76" axis="ch ch" ptType="node node" st="1 1" cnt="1 0" func="cnt" op="equ" val="1">
                            <dgm:alg type="cycle">
                              <dgm:param type="ctrShpMap" val="fNode"/>
                              <dgm:param type="stAng" val="0"/>
                            </dgm:alg>
                          </dgm:if>
                          <dgm:if name="Name77" axis="ch ch" ptType="node node" st="1 1" cnt="1 0" func="cnt" op="equ" val="2">
                            <dgm:alg type="cycle">
                              <dgm:param type="ctrShpMap" val="fNode"/>
                              <dgm:param type="stAng" val="315"/>
                              <dgm:param type="spanAng" val="90"/>
                            </dgm:alg>
                          </dgm:if>
                          <dgm:else name="Name78">
                            <dgm:alg type="cycle">
                              <dgm:param type="ctrShpMap" val="fNode"/>
                              <dgm:param type="stAng" val="270"/>
                              <dgm:param type="spanAng" val="180"/>
                            </dgm:alg>
                          </dgm:else>
                        </dgm:choose>
                      </dgm:if>
                      <dgm:if name="Name79" axis="ch" ptType="node" func="cnt" op="equ" val="4">
                        <dgm:choose name="Name80">
                          <dgm:if name="Name81" axis="ch ch" ptType="node node" st="1 1" cnt="1 0" func="cnt" op="equ" val="1">
                            <dgm:alg type="cycle">
                              <dgm:param type="ctrShpMap" val="fNode"/>
                              <dgm:param type="stAng" val="0"/>
                            </dgm:alg>
                          </dgm:if>
                          <dgm:if name="Name82" axis="ch ch" ptType="node node" st="1 1" cnt="1 0" func="cnt" op="equ" val="2">
                            <dgm:alg type="cycle">
                              <dgm:param type="ctrShpMap" val="fNode"/>
                              <dgm:param type="stAng" val="315"/>
                              <dgm:param type="spanAng" val="90"/>
                            </dgm:alg>
                          </dgm:if>
                          <dgm:else name="Name83">
                            <dgm:alg type="cycle">
                              <dgm:param type="ctrShpMap" val="fNode"/>
                              <dgm:param type="stAng" val="292.5"/>
                              <dgm:param type="spanAng" val="135"/>
                            </dgm:alg>
                          </dgm:else>
                        </dgm:choose>
                      </dgm:if>
                      <dgm:if name="Name84" axis="ch" ptType="node" func="cnt" op="equ" val="5">
                        <dgm:choose name="Name85">
                          <dgm:if name="Name86" axis="ch ch" ptType="node node" st="1 1" cnt="1 0" func="cnt" op="equ" val="1">
                            <dgm:alg type="cycle">
                              <dgm:param type="ctrShpMap" val="fNode"/>
                              <dgm:param type="stAng" val="0"/>
                            </dgm:alg>
                          </dgm:if>
                          <dgm:if name="Name87" axis="ch ch" ptType="node node" st="1 1" cnt="1 0" func="cnt" op="equ" val="2">
                            <dgm:alg type="cycle">
                              <dgm:param type="ctrShpMap" val="fNode"/>
                              <dgm:param type="stAng" val="315"/>
                              <dgm:param type="spanAng" val="90"/>
                            </dgm:alg>
                          </dgm:if>
                          <dgm:else name="Name88">
                            <dgm:alg type="cycle">
                              <dgm:param type="ctrShpMap" val="fNode"/>
                              <dgm:param type="stAng" val="0"/>
                              <dgm:param type="spanAng" val="360"/>
                            </dgm:alg>
                          </dgm:else>
                        </dgm:choose>
                      </dgm:if>
                      <dgm:if name="Name89" axis="ch" ptType="node" func="cnt" op="equ" val="6">
                        <dgm:choose name="Name90">
                          <dgm:if name="Name91" axis="ch ch" ptType="node node" st="1 1" cnt="1 0" func="cnt" op="equ" val="1">
                            <dgm:alg type="cycle">
                              <dgm:param type="ctrShpMap" val="fNode"/>
                              <dgm:param type="stAng" val="0"/>
                            </dgm:alg>
                          </dgm:if>
                          <dgm:if name="Name92" axis="ch ch" ptType="node node" st="1 1" cnt="1 0" func="cnt" op="equ" val="2">
                            <dgm:alg type="cycle">
                              <dgm:param type="ctrShpMap" val="fNode"/>
                              <dgm:param type="stAng" val="315"/>
                              <dgm:param type="spanAng" val="90"/>
                            </dgm:alg>
                          </dgm:if>
                          <dgm:else name="Name93">
                            <dgm:alg type="cycle">
                              <dgm:param type="ctrShpMap" val="fNode"/>
                              <dgm:param type="stAng" val="0"/>
                              <dgm:param type="spanAng" val="360"/>
                            </dgm:alg>
                          </dgm:else>
                        </dgm:choose>
                      </dgm:if>
                      <dgm:if name="Name94" axis="ch" ptType="node" func="cnt" op="gte" val="7">
                        <dgm:choose name="Name95">
                          <dgm:if name="Name96" axis="ch ch" ptType="node node" st="1 1" cnt="1 0" func="cnt" op="equ" val="1">
                            <dgm:alg type="cycle">
                              <dgm:param type="ctrShpMap" val="fNode"/>
                              <dgm:param type="stAng" val="0"/>
                            </dgm:alg>
                          </dgm:if>
                          <dgm:if name="Name97" axis="ch ch" ptType="node node" st="1 1" cnt="1 0" func="cnt" op="equ" val="2">
                            <dgm:alg type="cycle">
                              <dgm:param type="ctrShpMap" val="fNode"/>
                              <dgm:param type="stAng" val="315"/>
                              <dgm:param type="spanAng" val="90"/>
                            </dgm:alg>
                          </dgm:if>
                          <dgm:else name="Name98">
                            <dgm:alg type="cycle">
                              <dgm:param type="ctrShpMap" val="fNode"/>
                              <dgm:param type="stAng" val="0"/>
                              <dgm:param type="spanAng" val="360"/>
                            </dgm:alg>
                          </dgm:else>
                        </dgm:choose>
                      </dgm:if>
                      <dgm:else name="Name99"/>
                    </dgm:choose>
                  </dgm:if>
                  <dgm:else name="Name100">
                    <dgm:choose name="Name101">
                      <dgm:if name="Name102" axis="ch" ptType="node" func="cnt" op="equ" val="1">
                        <dgm:choose name="Name103">
                          <dgm:if name="Name104" axis="ch ch" ptType="node node" st="1 1" cnt="1 0" func="cnt" op="equ" val="1">
                            <dgm:alg type="cycle">
                              <dgm:param type="ctrShpMap" val="fNode"/>
                              <dgm:param type="stAng" val="270"/>
                            </dgm:alg>
                          </dgm:if>
                          <dgm:if name="Name105" axis="ch ch" ptType="node node" st="1 1" cnt="1 0" func="cnt" op="equ" val="2">
                            <dgm:alg type="cycle">
                              <dgm:param type="ctrShpMap" val="fNode"/>
                              <dgm:param type="stAng" val="315"/>
                              <dgm:param type="spanAng" val="-90"/>
                            </dgm:alg>
                          </dgm:if>
                          <dgm:else name="Name106">
                            <dgm:alg type="cycle">
                              <dgm:param type="ctrShpMap" val="fNode"/>
                              <dgm:param type="stAng" val="0"/>
                              <dgm:param type="spanAng" val="-180"/>
                            </dgm:alg>
                          </dgm:else>
                        </dgm:choose>
                      </dgm:if>
                      <dgm:if name="Name107" axis="ch" ptType="node" func="cnt" op="equ" val="2">
                        <dgm:choose name="Name108">
                          <dgm:if name="Name109" axis="ch ch" ptType="node node" st="1 1" cnt="1 0" func="cnt" op="equ" val="1">
                            <dgm:alg type="cycle">
                              <dgm:param type="ctrShpMap" val="fNode"/>
                              <dgm:param type="stAng" val="0"/>
                            </dgm:alg>
                          </dgm:if>
                          <dgm:if name="Name110" axis="ch ch" ptType="node node" st="1 1" cnt="1 0" func="cnt" op="equ" val="2">
                            <dgm:alg type="cycle">
                              <dgm:param type="ctrShpMap" val="fNode"/>
                              <dgm:param type="stAng" val="45"/>
                              <dgm:param type="spanAng" val="-90"/>
                            </dgm:alg>
                          </dgm:if>
                          <dgm:else name="Name111">
                            <dgm:alg type="cycle">
                              <dgm:param type="ctrShpMap" val="fNode"/>
                              <dgm:param type="stAng" val="90"/>
                              <dgm:param type="spanAng" val="-180"/>
                            </dgm:alg>
                          </dgm:else>
                        </dgm:choose>
                      </dgm:if>
                      <dgm:if name="Name112" axis="ch" ptType="node" func="cnt" op="equ" val="3">
                        <dgm:choose name="Name113">
                          <dgm:if name="Name114" axis="ch ch" ptType="node node" st="1 1" cnt="1 0" func="cnt" op="equ" val="1">
                            <dgm:alg type="cycle">
                              <dgm:param type="ctrShpMap" val="fNode"/>
                              <dgm:param type="stAng" val="0"/>
                            </dgm:alg>
                          </dgm:if>
                          <dgm:if name="Name115" axis="ch ch" ptType="node node" st="1 1" cnt="1 0" func="cnt" op="equ" val="2">
                            <dgm:alg type="cycle">
                              <dgm:param type="ctrShpMap" val="fNode"/>
                              <dgm:param type="stAng" val="45"/>
                              <dgm:param type="spanAng" val="-90"/>
                            </dgm:alg>
                          </dgm:if>
                          <dgm:else name="Name116">
                            <dgm:alg type="cycle">
                              <dgm:param type="ctrShpMap" val="fNode"/>
                              <dgm:param type="stAng" val="90"/>
                              <dgm:param type="spanAng" val="-180"/>
                            </dgm:alg>
                          </dgm:else>
                        </dgm:choose>
                      </dgm:if>
                      <dgm:if name="Name117" axis="ch" ptType="node" func="cnt" op="equ" val="4">
                        <dgm:choose name="Name118">
                          <dgm:if name="Name119" axis="ch ch" ptType="node node" st="1 1" cnt="1 0" func="cnt" op="equ" val="1">
                            <dgm:alg type="cycle">
                              <dgm:param type="ctrShpMap" val="fNode"/>
                              <dgm:param type="stAng" val="0"/>
                            </dgm:alg>
                          </dgm:if>
                          <dgm:if name="Name120" axis="ch ch" ptType="node node" st="1 1" cnt="1 0" func="cnt" op="equ" val="2">
                            <dgm:alg type="cycle">
                              <dgm:param type="ctrShpMap" val="fNode"/>
                              <dgm:param type="stAng" val="45"/>
                              <dgm:param type="spanAng" val="-90"/>
                            </dgm:alg>
                          </dgm:if>
                          <dgm:else name="Name121">
                            <dgm:alg type="cycle">
                              <dgm:param type="ctrShpMap" val="fNode"/>
                              <dgm:param type="stAng" val="67.5"/>
                              <dgm:param type="spanAng" val="-135"/>
                            </dgm:alg>
                          </dgm:else>
                        </dgm:choose>
                      </dgm:if>
                      <dgm:if name="Name122" axis="ch" ptType="node" func="cnt" op="equ" val="5">
                        <dgm:choose name="Name123">
                          <dgm:if name="Name124" axis="ch ch" ptType="node node" st="1 1" cnt="1 0" func="cnt" op="equ" val="1">
                            <dgm:alg type="cycle">
                              <dgm:param type="ctrShpMap" val="fNode"/>
                              <dgm:param type="stAng" val="0"/>
                            </dgm:alg>
                          </dgm:if>
                          <dgm:if name="Name125" axis="ch ch" ptType="node node" st="1 1" cnt="1 0" func="cnt" op="equ" val="2">
                            <dgm:alg type="cycle">
                              <dgm:param type="ctrShpMap" val="fNode"/>
                              <dgm:param type="stAng" val="45"/>
                              <dgm:param type="spanAng" val="-90"/>
                            </dgm:alg>
                          </dgm:if>
                          <dgm:else name="Name126">
                            <dgm:alg type="cycle">
                              <dgm:param type="ctrShpMap" val="fNode"/>
                              <dgm:param type="stAng" val="0"/>
                              <dgm:param type="spanAng" val="-360"/>
                            </dgm:alg>
                          </dgm:else>
                        </dgm:choose>
                      </dgm:if>
                      <dgm:if name="Name127" axis="ch" ptType="node" func="cnt" op="equ" val="6">
                        <dgm:choose name="Name128">
                          <dgm:if name="Name129" axis="ch ch" ptType="node node" st="1 1" cnt="1 0" func="cnt" op="equ" val="1">
                            <dgm:alg type="cycle">
                              <dgm:param type="ctrShpMap" val="fNode"/>
                              <dgm:param type="stAng" val="0"/>
                            </dgm:alg>
                          </dgm:if>
                          <dgm:if name="Name130" axis="ch ch" ptType="node node" st="1 1" cnt="1 0" func="cnt" op="equ" val="2">
                            <dgm:alg type="cycle">
                              <dgm:param type="ctrShpMap" val="fNode"/>
                              <dgm:param type="stAng" val="45"/>
                              <dgm:param type="spanAng" val="-90"/>
                            </dgm:alg>
                          </dgm:if>
                          <dgm:else name="Name131">
                            <dgm:alg type="cycle">
                              <dgm:param type="ctrShpMap" val="fNode"/>
                              <dgm:param type="stAng" val="0"/>
                              <dgm:param type="spanAng" val="-360"/>
                            </dgm:alg>
                          </dgm:else>
                        </dgm:choose>
                      </dgm:if>
                      <dgm:if name="Name132" axis="ch" ptType="node" func="cnt" op="gte" val="7">
                        <dgm:choose name="Name133">
                          <dgm:if name="Name134" axis="ch ch" ptType="node node" st="1 1" cnt="1 0" func="cnt" op="equ" val="1">
                            <dgm:alg type="cycle">
                              <dgm:param type="ctrShpMap" val="fNode"/>
                              <dgm:param type="stAng" val="0"/>
                            </dgm:alg>
                          </dgm:if>
                          <dgm:if name="Name135" axis="ch ch" ptType="node node" st="1 1" cnt="1 0" func="cnt" op="equ" val="2">
                            <dgm:alg type="cycle">
                              <dgm:param type="ctrShpMap" val="fNode"/>
                              <dgm:param type="stAng" val="45"/>
                              <dgm:param type="spanAng" val="-90"/>
                            </dgm:alg>
                          </dgm:if>
                          <dgm:else name="Name136">
                            <dgm:alg type="cycle">
                              <dgm:param type="ctrShpMap" val="fNode"/>
                              <dgm:param type="stAng" val="0"/>
                              <dgm:param type="spanAng" val="-360"/>
                            </dgm:alg>
                          </dgm:else>
                        </dgm:choose>
                      </dgm:if>
                      <dgm:else name="Name137"/>
                    </dgm:choose>
                  </dgm:else>
                </dgm:choose>
                <dgm:shape xmlns:r="http://schemas.openxmlformats.org/officeDocument/2006/relationships" r:blip="">
                  <dgm:adjLst/>
                </dgm:shape>
                <dgm:presOf/>
                <dgm:constrLst>
                  <dgm:constr type="sp" refType="w" fact="0.1"/>
                  <dgm:constr type="sibSp" refType="w" fact="0.1"/>
                </dgm:constrLst>
                <dgm:forEach name="Name138" axis="ch" ptType="node" cnt="1">
                  <dgm:layoutNode name="childCenter1"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139" axis="ch">
                    <dgm:forEach name="Name140" axis="self" ptType="parTrans">
                      <dgm:layoutNode name="Name141">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142" axis="self" ptType="node">
                      <dgm:layoutNode name="text1"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143" axis="ch" ptType="parTrans" cnt="1">
                <dgm:layoutNode name="Name144">
                  <dgm:alg type="conn">
                    <dgm:param type="dim" val="1D"/>
                    <dgm:param type="begPts" val="auto"/>
                    <dgm:param type="endPts" val="auto"/>
                    <dgm:param type="endSty" val="noArr"/>
                    <dgm:param type="srcNode" val="textCenter"/>
                    <dgm:param type="dstNode" val="childCenter1"/>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145"/>
          </dgm:choose>
          <dgm:choose name="Name146">
            <dgm:if name="Name147" axis="ch" ptType="node" func="cnt" op="gte" val="2">
              <dgm:layoutNode name="cycle_2">
                <dgm:choose name="Name148">
                  <dgm:if name="Name149" func="var" arg="dir" op="equ" val="norm">
                    <dgm:choose name="Name150">
                      <dgm:if name="Name151" axis="ch" ptType="node" func="cnt" op="equ" val="2">
                        <dgm:choose name="Name152">
                          <dgm:if name="Name153" axis="ch ch" ptType="node node" st="2 1" cnt="1 0" func="cnt" op="equ" val="1">
                            <dgm:alg type="cycle">
                              <dgm:param type="ctrShpMap" val="fNode"/>
                              <dgm:param type="stAng" val="180"/>
                            </dgm:alg>
                          </dgm:if>
                          <dgm:if name="Name154" axis="ch ch" ptType="node node" st="2 1" cnt="1 0" func="cnt" op="equ" val="2">
                            <dgm:alg type="cycle">
                              <dgm:param type="ctrShpMap" val="fNode"/>
                              <dgm:param type="stAng" val="135"/>
                              <dgm:param type="spanAng" val="90"/>
                            </dgm:alg>
                          </dgm:if>
                          <dgm:else name="Name155">
                            <dgm:alg type="cycle">
                              <dgm:param type="ctrShpMap" val="fNode"/>
                              <dgm:param type="stAng" val="90"/>
                              <dgm:param type="spanAng" val="180"/>
                            </dgm:alg>
                          </dgm:else>
                        </dgm:choose>
                      </dgm:if>
                      <dgm:if name="Name156" axis="ch" ptType="node" func="cnt" op="equ" val="3">
                        <dgm:choose name="Name157">
                          <dgm:if name="Name158" axis="ch ch" ptType="node node" st="2 1" cnt="1 0" func="cnt" op="equ" val="1">
                            <dgm:alg type="cycle">
                              <dgm:param type="ctrShpMap" val="fNode"/>
                              <dgm:param type="stAng" val="120"/>
                              <dgm:param type="horzAlign" val="r"/>
                              <dgm:param type="vertAlign" val="b"/>
                            </dgm:alg>
                          </dgm:if>
                          <dgm:if name="Name159" axis="ch ch" ptType="node node" st="2 1" cnt="1 0" func="cnt" op="equ" val="2">
                            <dgm:alg type="cycle">
                              <dgm:param type="ctrShpMap" val="fNode"/>
                              <dgm:param type="stAng" val="75"/>
                              <dgm:param type="spanAng" val="90"/>
                              <dgm:param type="horzAlign" val="r"/>
                              <dgm:param type="vertAlign" val="b"/>
                            </dgm:alg>
                          </dgm:if>
                          <dgm:else name="Name160">
                            <dgm:alg type="cycle">
                              <dgm:param type="ctrShpMap" val="fNode"/>
                              <dgm:param type="stAng" val="30"/>
                              <dgm:param type="spanAng" val="180"/>
                            </dgm:alg>
                          </dgm:else>
                        </dgm:choose>
                      </dgm:if>
                      <dgm:if name="Name161" axis="ch" ptType="node" func="cnt" op="equ" val="4">
                        <dgm:choose name="Name162">
                          <dgm:if name="Name163" axis="ch ch" ptType="node node" st="2 1" cnt="1 0" func="cnt" op="equ" val="1">
                            <dgm:alg type="cycle">
                              <dgm:param type="ctrShpMap" val="fNode"/>
                              <dgm:param type="stAng" val="90"/>
                            </dgm:alg>
                          </dgm:if>
                          <dgm:if name="Name164" axis="ch ch" ptType="node node" st="2 1" cnt="1 0" func="cnt" op="equ" val="2">
                            <dgm:alg type="cycle">
                              <dgm:param type="ctrShpMap" val="fNode"/>
                              <dgm:param type="stAng" val="45"/>
                              <dgm:param type="spanAng" val="90"/>
                            </dgm:alg>
                          </dgm:if>
                          <dgm:else name="Name165">
                            <dgm:alg type="cycle">
                              <dgm:param type="ctrShpMap" val="fNode"/>
                              <dgm:param type="stAng" val="22.5"/>
                              <dgm:param type="spanAng" val="135"/>
                            </dgm:alg>
                          </dgm:else>
                        </dgm:choose>
                      </dgm:if>
                      <dgm:if name="Name166" axis="ch" ptType="node" func="cnt" op="equ" val="5">
                        <dgm:choose name="Name167">
                          <dgm:if name="Name168" axis="ch ch" ptType="node node" st="2 1" cnt="1 0" func="cnt" op="equ" val="1">
                            <dgm:alg type="cycle">
                              <dgm:param type="ctrShpMap" val="fNode"/>
                              <dgm:param type="stAng" val="72"/>
                            </dgm:alg>
                          </dgm:if>
                          <dgm:if name="Name169" axis="ch ch" ptType="node node" st="2 1" cnt="1 0" func="cnt" op="equ" val="2">
                            <dgm:alg type="cycle">
                              <dgm:param type="ctrShpMap" val="fNode"/>
                              <dgm:param type="stAng" val="27"/>
                              <dgm:param type="spanAng" val="90"/>
                            </dgm:alg>
                          </dgm:if>
                          <dgm:else name="Name170">
                            <dgm:alg type="cycle">
                              <dgm:param type="ctrShpMap" val="fNode"/>
                              <dgm:param type="stAng" val="0"/>
                              <dgm:param type="spanAng" val="360"/>
                            </dgm:alg>
                          </dgm:else>
                        </dgm:choose>
                      </dgm:if>
                      <dgm:if name="Name171" axis="ch" ptType="node" func="cnt" op="equ" val="6">
                        <dgm:choose name="Name172">
                          <dgm:if name="Name173" axis="ch ch" ptType="node node" st="2 1" cnt="1 0" func="cnt" op="equ" val="1">
                            <dgm:alg type="cycle">
                              <dgm:param type="ctrShpMap" val="fNode"/>
                              <dgm:param type="stAng" val="60"/>
                            </dgm:alg>
                          </dgm:if>
                          <dgm:if name="Name174" axis="ch ch" ptType="node node" st="2 1" cnt="1 0" func="cnt" op="equ" val="2">
                            <dgm:alg type="cycle">
                              <dgm:param type="ctrShpMap" val="fNode"/>
                              <dgm:param type="stAng" val="15"/>
                              <dgm:param type="spanAng" val="90"/>
                            </dgm:alg>
                          </dgm:if>
                          <dgm:else name="Name175">
                            <dgm:alg type="cycle">
                              <dgm:param type="ctrShpMap" val="fNode"/>
                              <dgm:param type="stAng" val="0"/>
                              <dgm:param type="spanAng" val="360"/>
                            </dgm:alg>
                          </dgm:else>
                        </dgm:choose>
                      </dgm:if>
                      <dgm:if name="Name176" axis="ch" ptType="node" func="cnt" op="gte" val="7">
                        <dgm:choose name="Name177">
                          <dgm:if name="Name178" axis="ch ch" ptType="node node" st="2 1" cnt="1 0" func="cnt" op="equ" val="1">
                            <dgm:alg type="cycle">
                              <dgm:param type="ctrShpMap" val="fNode"/>
                              <dgm:param type="stAng" val="51"/>
                            </dgm:alg>
                          </dgm:if>
                          <dgm:if name="Name179" axis="ch ch" ptType="node node" st="2 1" cnt="1 0" func="cnt" op="equ" val="2">
                            <dgm:alg type="cycle">
                              <dgm:param type="ctrShpMap" val="fNode"/>
                              <dgm:param type="stAng" val="6"/>
                              <dgm:param type="spanAng" val="90"/>
                            </dgm:alg>
                          </dgm:if>
                          <dgm:else name="Name180">
                            <dgm:alg type="cycle">
                              <dgm:param type="ctrShpMap" val="fNode"/>
                              <dgm:param type="stAng" val="0"/>
                              <dgm:param type="spanAng" val="360"/>
                            </dgm:alg>
                          </dgm:else>
                        </dgm:choose>
                      </dgm:if>
                      <dgm:else name="Name181"/>
                    </dgm:choose>
                  </dgm:if>
                  <dgm:else name="Name182">
                    <dgm:choose name="Name183">
                      <dgm:if name="Name184" axis="ch" ptType="node" func="cnt" op="equ" val="2">
                        <dgm:choose name="Name185">
                          <dgm:if name="Name186" axis="ch ch" ptType="node node" st="2 1" cnt="1 0" func="cnt" op="equ" val="1">
                            <dgm:alg type="cycle">
                              <dgm:param type="ctrShpMap" val="fNode"/>
                              <dgm:param type="stAng" val="180"/>
                            </dgm:alg>
                          </dgm:if>
                          <dgm:if name="Name187" axis="ch ch" ptType="node node" st="2 1" cnt="1 0" func="cnt" op="equ" val="2">
                            <dgm:alg type="cycle">
                              <dgm:param type="ctrShpMap" val="fNode"/>
                              <dgm:param type="stAng" val="225"/>
                              <dgm:param type="spanAng" val="-90"/>
                            </dgm:alg>
                          </dgm:if>
                          <dgm:else name="Name188">
                            <dgm:alg type="cycle">
                              <dgm:param type="ctrShpMap" val="fNode"/>
                              <dgm:param type="stAng" val="270"/>
                              <dgm:param type="spanAng" val="-180"/>
                            </dgm:alg>
                          </dgm:else>
                        </dgm:choose>
                      </dgm:if>
                      <dgm:if name="Name189" axis="ch" ptType="node" func="cnt" op="equ" val="3">
                        <dgm:choose name="Name190">
                          <dgm:if name="Name191" axis="ch ch" ptType="node node" st="2 1" cnt="1 0" func="cnt" op="equ" val="1">
                            <dgm:alg type="cycle">
                              <dgm:param type="ctrShpMap" val="fNode"/>
                              <dgm:param type="stAng" val="240"/>
                              <dgm:param type="horzAlign" val="l"/>
                              <dgm:param type="vertAlign" val="b"/>
                            </dgm:alg>
                          </dgm:if>
                          <dgm:if name="Name192" axis="ch ch" ptType="node node" st="2 1" cnt="1 0" func="cnt" op="equ" val="2">
                            <dgm:alg type="cycle">
                              <dgm:param type="ctrShpMap" val="fNode"/>
                              <dgm:param type="stAng" val="285"/>
                              <dgm:param type="spanAng" val="-90"/>
                              <dgm:param type="horzAlign" val="l"/>
                              <dgm:param type="vertAlign" val="b"/>
                            </dgm:alg>
                          </dgm:if>
                          <dgm:else name="Name193">
                            <dgm:alg type="cycle">
                              <dgm:param type="ctrShpMap" val="fNode"/>
                              <dgm:param type="stAng" val="330"/>
                              <dgm:param type="spanAng" val="-180"/>
                            </dgm:alg>
                          </dgm:else>
                        </dgm:choose>
                      </dgm:if>
                      <dgm:if name="Name194" axis="ch" ptType="node" func="cnt" op="equ" val="4">
                        <dgm:choose name="Name195">
                          <dgm:if name="Name196" axis="ch ch" ptType="node node" st="2 1" cnt="1 0" func="cnt" op="equ" val="1">
                            <dgm:alg type="cycle">
                              <dgm:param type="ctrShpMap" val="fNode"/>
                              <dgm:param type="stAng" val="270"/>
                            </dgm:alg>
                          </dgm:if>
                          <dgm:if name="Name197" axis="ch ch" ptType="node node" st="2 1" cnt="1 0" func="cnt" op="equ" val="2">
                            <dgm:alg type="cycle">
                              <dgm:param type="ctrShpMap" val="fNode"/>
                              <dgm:param type="stAng" val="315"/>
                              <dgm:param type="spanAng" val="-90"/>
                            </dgm:alg>
                          </dgm:if>
                          <dgm:else name="Name198">
                            <dgm:alg type="cycle">
                              <dgm:param type="ctrShpMap" val="fNode"/>
                              <dgm:param type="stAng" val="337.5"/>
                              <dgm:param type="spanAng" val="-135"/>
                            </dgm:alg>
                          </dgm:else>
                        </dgm:choose>
                      </dgm:if>
                      <dgm:if name="Name199" axis="ch" ptType="node" func="cnt" op="equ" val="5">
                        <dgm:choose name="Name200">
                          <dgm:if name="Name201" axis="ch ch" ptType="node node" st="2 1" cnt="1 0" func="cnt" op="equ" val="1">
                            <dgm:alg type="cycle">
                              <dgm:param type="ctrShpMap" val="fNode"/>
                              <dgm:param type="stAng" val="288"/>
                            </dgm:alg>
                          </dgm:if>
                          <dgm:if name="Name202" axis="ch ch" ptType="node node" st="2 1" cnt="1 0" func="cnt" op="equ" val="2">
                            <dgm:alg type="cycle">
                              <dgm:param type="ctrShpMap" val="fNode"/>
                              <dgm:param type="stAng" val="333"/>
                              <dgm:param type="spanAng" val="-90"/>
                            </dgm:alg>
                          </dgm:if>
                          <dgm:else name="Name203">
                            <dgm:alg type="cycle">
                              <dgm:param type="ctrShpMap" val="fNode"/>
                              <dgm:param type="stAng" val="0"/>
                              <dgm:param type="spanAng" val="-360"/>
                            </dgm:alg>
                          </dgm:else>
                        </dgm:choose>
                      </dgm:if>
                      <dgm:if name="Name204" axis="ch" ptType="node" func="cnt" op="equ" val="6">
                        <dgm:choose name="Name205">
                          <dgm:if name="Name206" axis="ch ch" ptType="node node" st="2 1" cnt="1 0" func="cnt" op="equ" val="1">
                            <dgm:alg type="cycle">
                              <dgm:param type="ctrShpMap" val="fNode"/>
                              <dgm:param type="stAng" val="300"/>
                            </dgm:alg>
                          </dgm:if>
                          <dgm:if name="Name207" axis="ch ch" ptType="node node" st="2 1" cnt="1 0" func="cnt" op="equ" val="2">
                            <dgm:alg type="cycle">
                              <dgm:param type="ctrShpMap" val="fNode"/>
                              <dgm:param type="stAng" val="345"/>
                              <dgm:param type="spanAng" val="-90"/>
                            </dgm:alg>
                          </dgm:if>
                          <dgm:else name="Name208">
                            <dgm:alg type="cycle">
                              <dgm:param type="ctrShpMap" val="fNode"/>
                              <dgm:param type="stAng" val="0"/>
                              <dgm:param type="spanAng" val="-360"/>
                            </dgm:alg>
                          </dgm:else>
                        </dgm:choose>
                      </dgm:if>
                      <dgm:if name="Name209" axis="ch" ptType="node" func="cnt" op="gte" val="7">
                        <dgm:choose name="Name210">
                          <dgm:if name="Name211" axis="ch ch" ptType="node node" st="2 1" cnt="1 0" func="cnt" op="equ" val="1">
                            <dgm:alg type="cycle">
                              <dgm:param type="ctrShpMap" val="fNode"/>
                              <dgm:param type="stAng" val="308"/>
                            </dgm:alg>
                          </dgm:if>
                          <dgm:if name="Name212" axis="ch ch" ptType="node node" st="2 1" cnt="1 0" func="cnt" op="equ" val="2">
                            <dgm:alg type="cycle">
                              <dgm:param type="ctrShpMap" val="fNode"/>
                              <dgm:param type="stAng" val="353"/>
                              <dgm:param type="spanAng" val="-90"/>
                            </dgm:alg>
                          </dgm:if>
                          <dgm:else name="Name213">
                            <dgm:alg type="cycle">
                              <dgm:param type="ctrShpMap" val="fNode"/>
                              <dgm:param type="stAng" val="0"/>
                              <dgm:param type="spanAng" val="-360"/>
                            </dgm:alg>
                          </dgm:else>
                        </dgm:choose>
                      </dgm:if>
                      <dgm:else name="Name214"/>
                    </dgm:choose>
                  </dgm:else>
                </dgm:choose>
                <dgm:shape xmlns:r="http://schemas.openxmlformats.org/officeDocument/2006/relationships" r:blip="">
                  <dgm:adjLst/>
                </dgm:shape>
                <dgm:presOf/>
                <dgm:constrLst>
                  <dgm:constr type="sp" refType="w" fact="0.1"/>
                  <dgm:constr type="sibSp" refType="w" fact="0.1"/>
                </dgm:constrLst>
                <dgm:forEach name="Name215" axis="ch" ptType="node" st="2" cnt="1">
                  <dgm:layoutNode name="childCenter2"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16" axis="ch">
                    <dgm:forEach name="Name217" axis="self" ptType="parTrans">
                      <dgm:layoutNode name="Name218">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19" axis="self" ptType="node">
                      <dgm:layoutNode name="text2"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20" axis="ch" ptType="parTrans" st="2" cnt="1">
                <dgm:layoutNode name="Name221">
                  <dgm:alg type="conn">
                    <dgm:param type="dim" val="1D"/>
                    <dgm:param type="begPts" val="auto"/>
                    <dgm:param type="endPts" val="auto"/>
                    <dgm:param type="endSty" val="noArr"/>
                    <dgm:param type="srcNode" val="textCenter"/>
                    <dgm:param type="dstNode" val="childCenter2"/>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22"/>
          </dgm:choose>
          <dgm:choose name="Name223">
            <dgm:if name="Name224" axis="ch" ptType="node" func="cnt" op="gte" val="3">
              <dgm:layoutNode name="cycle_3">
                <dgm:choose name="Name225">
                  <dgm:if name="Name226" func="var" arg="dir" op="equ" val="norm">
                    <dgm:choose name="Name227">
                      <dgm:if name="Name228" axis="ch" ptType="node" func="cnt" op="equ" val="3">
                        <dgm:choose name="Name229">
                          <dgm:if name="Name230" axis="ch ch" ptType="node node" st="3 1" cnt="1 0" func="cnt" op="equ" val="1">
                            <dgm:alg type="cycle">
                              <dgm:param type="ctrShpMap" val="fNode"/>
                              <dgm:param type="stAng" val="240"/>
                              <dgm:param type="horzAlign" val="l"/>
                              <dgm:param type="vertAlign" val="b"/>
                            </dgm:alg>
                          </dgm:if>
                          <dgm:if name="Name231" axis="ch ch" ptType="node node" st="3 1" cnt="1 0" func="cnt" op="equ" val="2">
                            <dgm:alg type="cycle">
                              <dgm:param type="ctrShpMap" val="fNode"/>
                              <dgm:param type="stAng" val="195"/>
                              <dgm:param type="spanAng" val="90"/>
                              <dgm:param type="horzAlign" val="l"/>
                              <dgm:param type="vertAlign" val="b"/>
                            </dgm:alg>
                          </dgm:if>
                          <dgm:else name="Name232">
                            <dgm:alg type="cycle">
                              <dgm:param type="ctrShpMap" val="fNode"/>
                              <dgm:param type="stAng" val="150"/>
                              <dgm:param type="spanAng" val="180"/>
                            </dgm:alg>
                          </dgm:else>
                        </dgm:choose>
                      </dgm:if>
                      <dgm:if name="Name233" axis="ch" ptType="node" func="cnt" op="equ" val="4">
                        <dgm:choose name="Name234">
                          <dgm:if name="Name235" axis="ch ch" ptType="node node" st="3 1" cnt="1 0" func="cnt" op="equ" val="1">
                            <dgm:alg type="cycle">
                              <dgm:param type="ctrShpMap" val="fNode"/>
                              <dgm:param type="stAng" val="180"/>
                            </dgm:alg>
                          </dgm:if>
                          <dgm:if name="Name236" axis="ch ch" ptType="node node" st="3 1" cnt="1 0" func="cnt" op="equ" val="2">
                            <dgm:alg type="cycle">
                              <dgm:param type="ctrShpMap" val="fNode"/>
                              <dgm:param type="stAng" val="135"/>
                              <dgm:param type="spanAng" val="90"/>
                            </dgm:alg>
                          </dgm:if>
                          <dgm:else name="Name237">
                            <dgm:alg type="cycle">
                              <dgm:param type="ctrShpMap" val="fNode"/>
                              <dgm:param type="stAng" val="112.5"/>
                              <dgm:param type="spanAng" val="135"/>
                            </dgm:alg>
                          </dgm:else>
                        </dgm:choose>
                      </dgm:if>
                      <dgm:if name="Name238" axis="ch" ptType="node" func="cnt" op="equ" val="5">
                        <dgm:choose name="Name239">
                          <dgm:if name="Name240" axis="ch ch" ptType="node node" st="3 1" cnt="1 0" func="cnt" op="equ" val="1">
                            <dgm:alg type="cycle">
                              <dgm:param type="ctrShpMap" val="fNode"/>
                              <dgm:param type="stAng" val="144"/>
                            </dgm:alg>
                          </dgm:if>
                          <dgm:if name="Name241" axis="ch ch" ptType="node node" st="3 1" cnt="1 0" func="cnt" op="equ" val="2">
                            <dgm:alg type="cycle">
                              <dgm:param type="ctrShpMap" val="fNode"/>
                              <dgm:param type="stAng" val="99"/>
                              <dgm:param type="spanAng" val="90"/>
                            </dgm:alg>
                          </dgm:if>
                          <dgm:else name="Name242">
                            <dgm:alg type="cycle">
                              <dgm:param type="ctrShpMap" val="fNode"/>
                              <dgm:param type="stAng" val="0"/>
                              <dgm:param type="spanAng" val="360"/>
                            </dgm:alg>
                          </dgm:else>
                        </dgm:choose>
                      </dgm:if>
                      <dgm:if name="Name243" axis="ch" ptType="node" func="cnt" op="equ" val="6">
                        <dgm:choose name="Name244">
                          <dgm:if name="Name245" axis="ch ch" ptType="node node" st="3 1" cnt="1 0" func="cnt" op="equ" val="1">
                            <dgm:alg type="cycle">
                              <dgm:param type="ctrShpMap" val="fNode"/>
                              <dgm:param type="stAng" val="120"/>
                            </dgm:alg>
                          </dgm:if>
                          <dgm:if name="Name246" axis="ch ch" ptType="node node" st="3 1" cnt="1 0" func="cnt" op="equ" val="2">
                            <dgm:alg type="cycle">
                              <dgm:param type="ctrShpMap" val="fNode"/>
                              <dgm:param type="stAng" val="75"/>
                              <dgm:param type="spanAng" val="90"/>
                            </dgm:alg>
                          </dgm:if>
                          <dgm:else name="Name247">
                            <dgm:alg type="cycle">
                              <dgm:param type="ctrShpMap" val="fNode"/>
                              <dgm:param type="stAng" val="0"/>
                              <dgm:param type="spanAng" val="360"/>
                            </dgm:alg>
                          </dgm:else>
                        </dgm:choose>
                      </dgm:if>
                      <dgm:if name="Name248" axis="ch" ptType="node" func="cnt" op="gte" val="7">
                        <dgm:choose name="Name249">
                          <dgm:if name="Name250" axis="ch ch" ptType="node node" st="3 1" cnt="1 0" func="cnt" op="equ" val="1">
                            <dgm:alg type="cycle">
                              <dgm:param type="ctrShpMap" val="fNode"/>
                              <dgm:param type="stAng" val="102"/>
                            </dgm:alg>
                          </dgm:if>
                          <dgm:if name="Name251" axis="ch ch" ptType="node node" st="3 1" cnt="1 0" func="cnt" op="equ" val="2">
                            <dgm:alg type="cycle">
                              <dgm:param type="ctrShpMap" val="fNode"/>
                              <dgm:param type="stAng" val="57"/>
                              <dgm:param type="spanAng" val="90"/>
                            </dgm:alg>
                          </dgm:if>
                          <dgm:else name="Name252">
                            <dgm:alg type="cycle">
                              <dgm:param type="ctrShpMap" val="fNode"/>
                              <dgm:param type="stAng" val="0"/>
                              <dgm:param type="spanAng" val="360"/>
                            </dgm:alg>
                          </dgm:else>
                        </dgm:choose>
                      </dgm:if>
                      <dgm:else name="Name253"/>
                    </dgm:choose>
                  </dgm:if>
                  <dgm:else name="Name254">
                    <dgm:choose name="Name255">
                      <dgm:if name="Name256" axis="ch" ptType="node" func="cnt" op="equ" val="3">
                        <dgm:choose name="Name257">
                          <dgm:if name="Name258" axis="ch ch" ptType="node node" st="3 1" cnt="1 0" func="cnt" op="equ" val="1">
                            <dgm:alg type="cycle">
                              <dgm:param type="ctrShpMap" val="fNode"/>
                              <dgm:param type="stAng" val="120"/>
                              <dgm:param type="horzAlign" val="r"/>
                              <dgm:param type="vertAlign" val="b"/>
                            </dgm:alg>
                          </dgm:if>
                          <dgm:if name="Name259" axis="ch ch" ptType="node node" st="3 1" cnt="1 0" func="cnt" op="equ" val="2">
                            <dgm:alg type="cycle">
                              <dgm:param type="ctrShpMap" val="fNode"/>
                              <dgm:param type="stAng" val="165"/>
                              <dgm:param type="spanAng" val="-90"/>
                              <dgm:param type="horzAlign" val="r"/>
                              <dgm:param type="vertAlign" val="b"/>
                            </dgm:alg>
                          </dgm:if>
                          <dgm:else name="Name260">
                            <dgm:alg type="cycle">
                              <dgm:param type="ctrShpMap" val="fNode"/>
                              <dgm:param type="stAng" val="210"/>
                              <dgm:param type="spanAng" val="-180"/>
                            </dgm:alg>
                          </dgm:else>
                        </dgm:choose>
                      </dgm:if>
                      <dgm:if name="Name261" axis="ch" ptType="node" func="cnt" op="equ" val="4">
                        <dgm:choose name="Name262">
                          <dgm:if name="Name263" axis="ch ch" ptType="node node" st="3 1" cnt="1 0" func="cnt" op="equ" val="1">
                            <dgm:alg type="cycle">
                              <dgm:param type="ctrShpMap" val="fNode"/>
                              <dgm:param type="stAng" val="180"/>
                            </dgm:alg>
                          </dgm:if>
                          <dgm:if name="Name264" axis="ch ch" ptType="node node" st="3 1" cnt="1 0" func="cnt" op="equ" val="2">
                            <dgm:alg type="cycle">
                              <dgm:param type="ctrShpMap" val="fNode"/>
                              <dgm:param type="stAng" val="225"/>
                              <dgm:param type="spanAng" val="-90"/>
                            </dgm:alg>
                          </dgm:if>
                          <dgm:else name="Name265">
                            <dgm:alg type="cycle">
                              <dgm:param type="ctrShpMap" val="fNode"/>
                              <dgm:param type="stAng" val="247.5"/>
                              <dgm:param type="spanAng" val="-135"/>
                            </dgm:alg>
                          </dgm:else>
                        </dgm:choose>
                      </dgm:if>
                      <dgm:if name="Name266" axis="ch" ptType="node" func="cnt" op="equ" val="5">
                        <dgm:choose name="Name267">
                          <dgm:if name="Name268" axis="ch ch" ptType="node node" st="3 1" cnt="1 0" func="cnt" op="equ" val="1">
                            <dgm:alg type="cycle">
                              <dgm:param type="ctrShpMap" val="fNode"/>
                              <dgm:param type="stAng" val="216"/>
                            </dgm:alg>
                          </dgm:if>
                          <dgm:if name="Name269" axis="ch ch" ptType="node node" st="3 1" cnt="1 0" func="cnt" op="equ" val="2">
                            <dgm:alg type="cycle">
                              <dgm:param type="ctrShpMap" val="fNode"/>
                              <dgm:param type="stAng" val="261"/>
                              <dgm:param type="spanAng" val="-90"/>
                            </dgm:alg>
                          </dgm:if>
                          <dgm:else name="Name270">
                            <dgm:alg type="cycle">
                              <dgm:param type="ctrShpMap" val="fNode"/>
                              <dgm:param type="stAng" val="0"/>
                              <dgm:param type="spanAng" val="-360"/>
                            </dgm:alg>
                          </dgm:else>
                        </dgm:choose>
                      </dgm:if>
                      <dgm:if name="Name271" axis="ch" ptType="node" func="cnt" op="equ" val="6">
                        <dgm:choose name="Name272">
                          <dgm:if name="Name273" axis="ch ch" ptType="node node" st="3 1" cnt="1 0" func="cnt" op="equ" val="1">
                            <dgm:alg type="cycle">
                              <dgm:param type="ctrShpMap" val="fNode"/>
                              <dgm:param type="stAng" val="240"/>
                            </dgm:alg>
                          </dgm:if>
                          <dgm:if name="Name274" axis="ch ch" ptType="node node" st="3 1" cnt="1 0" func="cnt" op="equ" val="2">
                            <dgm:alg type="cycle">
                              <dgm:param type="ctrShpMap" val="fNode"/>
                              <dgm:param type="stAng" val="285"/>
                              <dgm:param type="spanAng" val="-90"/>
                            </dgm:alg>
                          </dgm:if>
                          <dgm:else name="Name275">
                            <dgm:alg type="cycle">
                              <dgm:param type="ctrShpMap" val="fNode"/>
                              <dgm:param type="stAng" val="0"/>
                              <dgm:param type="spanAng" val="-360"/>
                            </dgm:alg>
                          </dgm:else>
                        </dgm:choose>
                      </dgm:if>
                      <dgm:if name="Name276" axis="ch" ptType="node" func="cnt" op="gte" val="7">
                        <dgm:choose name="Name277">
                          <dgm:if name="Name278" axis="ch ch" ptType="node node" st="3 1" cnt="1 0" func="cnt" op="equ" val="1">
                            <dgm:alg type="cycle">
                              <dgm:param type="ctrShpMap" val="fNode"/>
                              <dgm:param type="stAng" val="257"/>
                            </dgm:alg>
                          </dgm:if>
                          <dgm:if name="Name279" axis="ch ch" ptType="node node" st="3 1" cnt="1 0" func="cnt" op="equ" val="2">
                            <dgm:alg type="cycle">
                              <dgm:param type="ctrShpMap" val="fNode"/>
                              <dgm:param type="stAng" val="302"/>
                              <dgm:param type="spanAng" val="-90"/>
                            </dgm:alg>
                          </dgm:if>
                          <dgm:else name="Name280">
                            <dgm:alg type="cycle">
                              <dgm:param type="ctrShpMap" val="fNode"/>
                              <dgm:param type="stAng" val="0"/>
                              <dgm:param type="spanAng" val="-360"/>
                            </dgm:alg>
                          </dgm:else>
                        </dgm:choose>
                      </dgm:if>
                      <dgm:else name="Name281"/>
                    </dgm:choose>
                  </dgm:else>
                </dgm:choose>
                <dgm:shape xmlns:r="http://schemas.openxmlformats.org/officeDocument/2006/relationships" r:blip="">
                  <dgm:adjLst/>
                </dgm:shape>
                <dgm:presOf/>
                <dgm:constrLst>
                  <dgm:constr type="sp" refType="w" fact="0.1"/>
                  <dgm:constr type="sibSp" refType="w" fact="0.1"/>
                </dgm:constrLst>
                <dgm:forEach name="Name282" axis="ch" ptType="node" st="3" cnt="1">
                  <dgm:layoutNode name="childCenter3"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83" axis="ch">
                    <dgm:forEach name="Name284" axis="self" ptType="parTrans">
                      <dgm:layoutNode name="Name285">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86" axis="self" ptType="node">
                      <dgm:layoutNode name="text3"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87" axis="ch" ptType="parTrans" st="3" cnt="1">
                <dgm:layoutNode name="Name288">
                  <dgm:alg type="conn">
                    <dgm:param type="dim" val="1D"/>
                    <dgm:param type="begPts" val="auto"/>
                    <dgm:param type="endPts" val="auto"/>
                    <dgm:param type="endSty" val="noArr"/>
                    <dgm:param type="srcNode" val="textCenter"/>
                    <dgm:param type="dstNode" val="childCenter3"/>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89"/>
          </dgm:choose>
          <dgm:choose name="Name290">
            <dgm:if name="Name291" axis="ch" ptType="node" func="cnt" op="gte" val="4">
              <dgm:layoutNode name="cycle_4">
                <dgm:choose name="Name292">
                  <dgm:if name="Name293" func="var" arg="dir" op="equ" val="norm">
                    <dgm:choose name="Name294">
                      <dgm:if name="Name295" axis="ch" ptType="node" func="cnt" op="equ" val="4">
                        <dgm:choose name="Name296">
                          <dgm:if name="Name297" axis="ch ch" ptType="node node" st="4 1" cnt="1 0" func="cnt" op="equ" val="1">
                            <dgm:alg type="cycle">
                              <dgm:param type="ctrShpMap" val="fNode"/>
                              <dgm:param type="stAng" val="270"/>
                            </dgm:alg>
                          </dgm:if>
                          <dgm:if name="Name298" axis="ch ch" ptType="node node" st="4 1" cnt="1 0" func="cnt" op="equ" val="2">
                            <dgm:alg type="cycle">
                              <dgm:param type="ctrShpMap" val="fNode"/>
                              <dgm:param type="stAng" val="225"/>
                              <dgm:param type="spanAng" val="90"/>
                            </dgm:alg>
                          </dgm:if>
                          <dgm:else name="Name299">
                            <dgm:alg type="cycle">
                              <dgm:param type="ctrShpMap" val="fNode"/>
                              <dgm:param type="stAng" val="202.5"/>
                              <dgm:param type="spanAng" val="135"/>
                            </dgm:alg>
                          </dgm:else>
                        </dgm:choose>
                      </dgm:if>
                      <dgm:if name="Name300" axis="ch" ptType="node" func="cnt" op="equ" val="5">
                        <dgm:choose name="Name301">
                          <dgm:if name="Name302" axis="ch ch" ptType="node node" st="4 1" cnt="1 0" func="cnt" op="equ" val="1">
                            <dgm:alg type="cycle">
                              <dgm:param type="ctrShpMap" val="fNode"/>
                              <dgm:param type="stAng" val="216"/>
                            </dgm:alg>
                          </dgm:if>
                          <dgm:if name="Name303" axis="ch ch" ptType="node node" st="4 1" cnt="1 0" func="cnt" op="equ" val="2">
                            <dgm:alg type="cycle">
                              <dgm:param type="ctrShpMap" val="fNode"/>
                              <dgm:param type="stAng" val="171"/>
                              <dgm:param type="spanAng" val="90"/>
                            </dgm:alg>
                          </dgm:if>
                          <dgm:else name="Name304">
                            <dgm:alg type="cycle">
                              <dgm:param type="ctrShpMap" val="fNode"/>
                              <dgm:param type="stAng" val="0"/>
                              <dgm:param type="spanAng" val="360"/>
                            </dgm:alg>
                          </dgm:else>
                        </dgm:choose>
                      </dgm:if>
                      <dgm:if name="Name305" axis="ch" ptType="node" func="cnt" op="equ" val="6">
                        <dgm:choose name="Name306">
                          <dgm:if name="Name307" axis="ch ch" ptType="node node" st="4 1" cnt="1 0" func="cnt" op="equ" val="1">
                            <dgm:alg type="cycle">
                              <dgm:param type="ctrShpMap" val="fNode"/>
                              <dgm:param type="stAng" val="180"/>
                            </dgm:alg>
                          </dgm:if>
                          <dgm:if name="Name308" axis="ch ch" ptType="node node" st="4 1" cnt="1 0" func="cnt" op="equ" val="2">
                            <dgm:alg type="cycle">
                              <dgm:param type="ctrShpMap" val="fNode"/>
                              <dgm:param type="stAng" val="135"/>
                              <dgm:param type="spanAng" val="90"/>
                            </dgm:alg>
                          </dgm:if>
                          <dgm:else name="Name309">
                            <dgm:alg type="cycle">
                              <dgm:param type="ctrShpMap" val="fNode"/>
                              <dgm:param type="stAng" val="0"/>
                              <dgm:param type="spanAng" val="360"/>
                            </dgm:alg>
                          </dgm:else>
                        </dgm:choose>
                      </dgm:if>
                      <dgm:if name="Name310" axis="ch" ptType="node" func="cnt" op="gte" val="7">
                        <dgm:choose name="Name311">
                          <dgm:if name="Name312" axis="ch ch" ptType="node node" st="4 1" cnt="1 0" func="cnt" op="equ" val="1">
                            <dgm:alg type="cycle">
                              <dgm:param type="ctrShpMap" val="fNode"/>
                              <dgm:param type="stAng" val="154"/>
                            </dgm:alg>
                          </dgm:if>
                          <dgm:if name="Name313" axis="ch ch" ptType="node node" st="4 1" cnt="1 0" func="cnt" op="equ" val="2">
                            <dgm:alg type="cycle">
                              <dgm:param type="ctrShpMap" val="fNode"/>
                              <dgm:param type="stAng" val="109"/>
                              <dgm:param type="spanAng" val="90"/>
                            </dgm:alg>
                          </dgm:if>
                          <dgm:else name="Name314">
                            <dgm:alg type="cycle">
                              <dgm:param type="ctrShpMap" val="fNode"/>
                              <dgm:param type="stAng" val="0"/>
                              <dgm:param type="spanAng" val="360"/>
                            </dgm:alg>
                          </dgm:else>
                        </dgm:choose>
                      </dgm:if>
                      <dgm:else name="Name315"/>
                    </dgm:choose>
                  </dgm:if>
                  <dgm:else name="Name316">
                    <dgm:choose name="Name317">
                      <dgm:if name="Name318" axis="ch" ptType="node" func="cnt" op="equ" val="4">
                        <dgm:choose name="Name319">
                          <dgm:if name="Name320" axis="ch ch" ptType="node node" st="4 1" cnt="1 0" func="cnt" op="equ" val="1">
                            <dgm:alg type="cycle">
                              <dgm:param type="ctrShpMap" val="fNode"/>
                              <dgm:param type="stAng" val="90"/>
                            </dgm:alg>
                          </dgm:if>
                          <dgm:if name="Name321" axis="ch ch" ptType="node node" st="4 1" cnt="1 0" func="cnt" op="equ" val="2">
                            <dgm:alg type="cycle">
                              <dgm:param type="ctrShpMap" val="fNode"/>
                              <dgm:param type="stAng" val="135"/>
                              <dgm:param type="spanAng" val="-90"/>
                            </dgm:alg>
                          </dgm:if>
                          <dgm:else name="Name322">
                            <dgm:alg type="cycle">
                              <dgm:param type="ctrShpMap" val="fNode"/>
                              <dgm:param type="stAng" val="157.5"/>
                              <dgm:param type="spanAng" val="-135"/>
                            </dgm:alg>
                          </dgm:else>
                        </dgm:choose>
                      </dgm:if>
                      <dgm:if name="Name323" axis="ch" ptType="node" func="cnt" op="equ" val="5">
                        <dgm:choose name="Name324">
                          <dgm:if name="Name325" axis="ch ch" ptType="node node" st="4 1" cnt="1 0" func="cnt" op="equ" val="1">
                            <dgm:alg type="cycle">
                              <dgm:param type="ctrShpMap" val="fNode"/>
                              <dgm:param type="stAng" val="144"/>
                            </dgm:alg>
                          </dgm:if>
                          <dgm:if name="Name326" axis="ch ch" ptType="node node" st="4 1" cnt="1 0" func="cnt" op="equ" val="2">
                            <dgm:alg type="cycle">
                              <dgm:param type="ctrShpMap" val="fNode"/>
                              <dgm:param type="stAng" val="189"/>
                              <dgm:param type="spanAng" val="-90"/>
                            </dgm:alg>
                          </dgm:if>
                          <dgm:else name="Name327">
                            <dgm:alg type="cycle">
                              <dgm:param type="ctrShpMap" val="fNode"/>
                              <dgm:param type="stAng" val="0"/>
                              <dgm:param type="spanAng" val="-360"/>
                            </dgm:alg>
                          </dgm:else>
                        </dgm:choose>
                      </dgm:if>
                      <dgm:if name="Name328" axis="ch" ptType="node" func="cnt" op="equ" val="6">
                        <dgm:choose name="Name329">
                          <dgm:if name="Name330" axis="ch ch" ptType="node node" st="4 1" cnt="1 0" func="cnt" op="equ" val="1">
                            <dgm:alg type="cycle">
                              <dgm:param type="ctrShpMap" val="fNode"/>
                              <dgm:param type="stAng" val="180"/>
                            </dgm:alg>
                          </dgm:if>
                          <dgm:if name="Name331" axis="ch ch" ptType="node node" st="4 1" cnt="1 0" func="cnt" op="equ" val="2">
                            <dgm:alg type="cycle">
                              <dgm:param type="ctrShpMap" val="fNode"/>
                              <dgm:param type="stAng" val="225"/>
                              <dgm:param type="spanAng" val="-90"/>
                            </dgm:alg>
                          </dgm:if>
                          <dgm:else name="Name332">
                            <dgm:alg type="cycle">
                              <dgm:param type="ctrShpMap" val="fNode"/>
                              <dgm:param type="stAng" val="0"/>
                              <dgm:param type="spanAng" val="-360"/>
                            </dgm:alg>
                          </dgm:else>
                        </dgm:choose>
                      </dgm:if>
                      <dgm:if name="Name333" axis="ch" ptType="node" func="cnt" op="gte" val="7">
                        <dgm:choose name="Name334">
                          <dgm:if name="Name335" axis="ch ch" ptType="node node" st="4 1" cnt="1 0" func="cnt" op="equ" val="1">
                            <dgm:alg type="cycle">
                              <dgm:param type="ctrShpMap" val="fNode"/>
                              <dgm:param type="stAng" val="205"/>
                            </dgm:alg>
                          </dgm:if>
                          <dgm:if name="Name336" axis="ch ch" ptType="node node" st="4 1" cnt="1 0" func="cnt" op="equ" val="2">
                            <dgm:alg type="cycle">
                              <dgm:param type="ctrShpMap" val="fNode"/>
                              <dgm:param type="stAng" val="250"/>
                              <dgm:param type="spanAng" val="-90"/>
                            </dgm:alg>
                          </dgm:if>
                          <dgm:else name="Name337">
                            <dgm:alg type="cycle">
                              <dgm:param type="ctrShpMap" val="fNode"/>
                              <dgm:param type="stAng" val="0"/>
                              <dgm:param type="spanAng" val="-360"/>
                            </dgm:alg>
                          </dgm:else>
                        </dgm:choose>
                      </dgm:if>
                      <dgm:else name="Name338"/>
                    </dgm:choose>
                  </dgm:else>
                </dgm:choose>
                <dgm:shape xmlns:r="http://schemas.openxmlformats.org/officeDocument/2006/relationships" r:blip="">
                  <dgm:adjLst/>
                </dgm:shape>
                <dgm:presOf/>
                <dgm:constrLst>
                  <dgm:constr type="sp" refType="w" fact="0.1"/>
                  <dgm:constr type="sibSp" refType="w" fact="0.1"/>
                </dgm:constrLst>
                <dgm:forEach name="Name339" axis="ch" ptType="node" st="4" cnt="1">
                  <dgm:layoutNode name="childCenter4"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40" axis="ch">
                    <dgm:forEach name="Name341" axis="self" ptType="parTrans">
                      <dgm:layoutNode name="Name342">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43" axis="self" ptType="node">
                      <dgm:layoutNode name="text4"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44" axis="ch" ptType="parTrans" st="4" cnt="1">
                <dgm:layoutNode name="Name345">
                  <dgm:alg type="conn">
                    <dgm:param type="dim" val="1D"/>
                    <dgm:param type="begPts" val="auto"/>
                    <dgm:param type="endPts" val="auto"/>
                    <dgm:param type="endSty" val="noArr"/>
                    <dgm:param type="srcNode" val="textCenter"/>
                    <dgm:param type="dstNode" val="childCenter4"/>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46"/>
          </dgm:choose>
          <dgm:choose name="Name347">
            <dgm:if name="Name348" axis="ch" ptType="node" func="cnt" op="gte" val="5">
              <dgm:layoutNode name="cycle_5">
                <dgm:choose name="Name349">
                  <dgm:if name="Name350" func="var" arg="dir" op="equ" val="norm">
                    <dgm:choose name="Name351">
                      <dgm:if name="Name352" axis="ch" ptType="node" func="cnt" op="equ" val="5">
                        <dgm:choose name="Name353">
                          <dgm:if name="Name354" axis="ch ch" ptType="node node" st="5 1" cnt="1 0" func="cnt" op="equ" val="1">
                            <dgm:alg type="cycle">
                              <dgm:param type="ctrShpMap" val="fNode"/>
                              <dgm:param type="stAng" val="288"/>
                            </dgm:alg>
                          </dgm:if>
                          <dgm:if name="Name355" axis="ch ch" ptType="node node" st="5 1" cnt="1 0" func="cnt" op="equ" val="2">
                            <dgm:alg type="cycle">
                              <dgm:param type="ctrShpMap" val="fNode"/>
                              <dgm:param type="stAng" val="243"/>
                              <dgm:param type="spanAng" val="90"/>
                            </dgm:alg>
                          </dgm:if>
                          <dgm:else name="Name356">
                            <dgm:alg type="cycle">
                              <dgm:param type="ctrShpMap" val="fNode"/>
                              <dgm:param type="stAng" val="0"/>
                              <dgm:param type="spanAng" val="360"/>
                            </dgm:alg>
                          </dgm:else>
                        </dgm:choose>
                      </dgm:if>
                      <dgm:if name="Name357" axis="ch" ptType="node" func="cnt" op="equ" val="6">
                        <dgm:choose name="Name358">
                          <dgm:if name="Name359" axis="ch ch" ptType="node node" st="5 1" cnt="1 0" func="cnt" op="equ" val="1">
                            <dgm:alg type="cycle">
                              <dgm:param type="ctrShpMap" val="fNode"/>
                              <dgm:param type="stAng" val="240"/>
                            </dgm:alg>
                          </dgm:if>
                          <dgm:if name="Name360" axis="ch ch" ptType="node node" st="5 1" cnt="1 0" func="cnt" op="equ" val="2">
                            <dgm:alg type="cycle">
                              <dgm:param type="ctrShpMap" val="fNode"/>
                              <dgm:param type="stAng" val="195"/>
                              <dgm:param type="spanAng" val="90"/>
                            </dgm:alg>
                          </dgm:if>
                          <dgm:else name="Name361">
                            <dgm:alg type="cycle">
                              <dgm:param type="ctrShpMap" val="fNode"/>
                              <dgm:param type="stAng" val="0"/>
                              <dgm:param type="spanAng" val="360"/>
                            </dgm:alg>
                          </dgm:else>
                        </dgm:choose>
                      </dgm:if>
                      <dgm:if name="Name362" axis="ch" ptType="node" func="cnt" op="gte" val="7">
                        <dgm:choose name="Name363">
                          <dgm:if name="Name364" axis="ch ch" ptType="node node" st="5 1" cnt="1 0" func="cnt" op="equ" val="1">
                            <dgm:alg type="cycle">
                              <dgm:param type="ctrShpMap" val="fNode"/>
                              <dgm:param type="stAng" val="205"/>
                            </dgm:alg>
                          </dgm:if>
                          <dgm:if name="Name365" axis="ch ch" ptType="node node" st="5 1" cnt="1 0" func="cnt" op="equ" val="2">
                            <dgm:alg type="cycle">
                              <dgm:param type="ctrShpMap" val="fNode"/>
                              <dgm:param type="stAng" val="160"/>
                              <dgm:param type="spanAng" val="90"/>
                            </dgm:alg>
                          </dgm:if>
                          <dgm:else name="Name366">
                            <dgm:alg type="cycle">
                              <dgm:param type="ctrShpMap" val="fNode"/>
                              <dgm:param type="stAng" val="0"/>
                              <dgm:param type="spanAng" val="360"/>
                            </dgm:alg>
                          </dgm:else>
                        </dgm:choose>
                      </dgm:if>
                      <dgm:else name="Name367"/>
                    </dgm:choose>
                  </dgm:if>
                  <dgm:else name="Name368">
                    <dgm:choose name="Name369">
                      <dgm:if name="Name370" axis="ch" ptType="node" func="cnt" op="equ" val="5">
                        <dgm:choose name="Name371">
                          <dgm:if name="Name372" axis="ch ch" ptType="node node" st="5 1" cnt="1 0" func="cnt" op="equ" val="1">
                            <dgm:alg type="cycle">
                              <dgm:param type="ctrShpMap" val="fNode"/>
                              <dgm:param type="stAng" val="72"/>
                            </dgm:alg>
                          </dgm:if>
                          <dgm:if name="Name373" axis="ch ch" ptType="node node" st="5 1" cnt="1 0" func="cnt" op="equ" val="2">
                            <dgm:alg type="cycle">
                              <dgm:param type="ctrShpMap" val="fNode"/>
                              <dgm:param type="stAng" val="117"/>
                              <dgm:param type="spanAng" val="-90"/>
                            </dgm:alg>
                          </dgm:if>
                          <dgm:else name="Name374">
                            <dgm:alg type="cycle">
                              <dgm:param type="ctrShpMap" val="fNode"/>
                              <dgm:param type="stAng" val="0"/>
                              <dgm:param type="spanAng" val="-360"/>
                            </dgm:alg>
                          </dgm:else>
                        </dgm:choose>
                      </dgm:if>
                      <dgm:if name="Name375" axis="ch" ptType="node" func="cnt" op="equ" val="6">
                        <dgm:choose name="Name376">
                          <dgm:if name="Name377" axis="ch ch" ptType="node node" st="5 1" cnt="1 0" func="cnt" op="equ" val="1">
                            <dgm:alg type="cycle">
                              <dgm:param type="ctrShpMap" val="fNode"/>
                              <dgm:param type="stAng" val="120"/>
                            </dgm:alg>
                          </dgm:if>
                          <dgm:if name="Name378" axis="ch ch" ptType="node node" st="5 1" cnt="1 0" func="cnt" op="equ" val="2">
                            <dgm:alg type="cycle">
                              <dgm:param type="ctrShpMap" val="fNode"/>
                              <dgm:param type="stAng" val="165"/>
                              <dgm:param type="spanAng" val="-90"/>
                            </dgm:alg>
                          </dgm:if>
                          <dgm:else name="Name379">
                            <dgm:alg type="cycle">
                              <dgm:param type="ctrShpMap" val="fNode"/>
                              <dgm:param type="stAng" val="0"/>
                              <dgm:param type="spanAng" val="-360"/>
                            </dgm:alg>
                          </dgm:else>
                        </dgm:choose>
                      </dgm:if>
                      <dgm:if name="Name380" axis="ch" ptType="node" func="cnt" op="gte" val="7">
                        <dgm:choose name="Name381">
                          <dgm:if name="Name382" axis="ch ch" ptType="node node" st="5 1" cnt="1 0" func="cnt" op="equ" val="1">
                            <dgm:alg type="cycle">
                              <dgm:param type="ctrShpMap" val="fNode"/>
                              <dgm:param type="stAng" val="154"/>
                            </dgm:alg>
                          </dgm:if>
                          <dgm:if name="Name383" axis="ch ch" ptType="node node" st="5 1" cnt="1 0" func="cnt" op="equ" val="2">
                            <dgm:alg type="cycle">
                              <dgm:param type="ctrShpMap" val="fNode"/>
                              <dgm:param type="stAng" val="199"/>
                              <dgm:param type="spanAng" val="-90"/>
                            </dgm:alg>
                          </dgm:if>
                          <dgm:else name="Name384">
                            <dgm:alg type="cycle">
                              <dgm:param type="ctrShpMap" val="fNode"/>
                              <dgm:param type="stAng" val="0"/>
                              <dgm:param type="spanAng" val="-360"/>
                            </dgm:alg>
                          </dgm:else>
                        </dgm:choose>
                      </dgm:if>
                      <dgm:else name="Name385"/>
                    </dgm:choose>
                  </dgm:else>
                </dgm:choose>
                <dgm:shape xmlns:r="http://schemas.openxmlformats.org/officeDocument/2006/relationships" r:blip="">
                  <dgm:adjLst/>
                </dgm:shape>
                <dgm:presOf/>
                <dgm:constrLst>
                  <dgm:constr type="sp" refType="w" fact="0.1"/>
                  <dgm:constr type="sibSp" refType="w" fact="0.1"/>
                </dgm:constrLst>
                <dgm:forEach name="Name386" axis="ch" ptType="node" st="5" cnt="1">
                  <dgm:layoutNode name="childCenter5"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87" axis="ch">
                    <dgm:forEach name="Name388" axis="self" ptType="parTrans">
                      <dgm:layoutNode name="Name38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90" axis="self" ptType="node">
                      <dgm:layoutNode name="text5"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91" axis="ch" ptType="parTrans" st="5" cnt="1">
                <dgm:layoutNode name="Name392">
                  <dgm:alg type="conn">
                    <dgm:param type="dim" val="1D"/>
                    <dgm:param type="begPts" val="auto"/>
                    <dgm:param type="endPts" val="auto"/>
                    <dgm:param type="endSty" val="noArr"/>
                    <dgm:param type="srcNode" val="textCenter"/>
                    <dgm:param type="dstNode" val="childCenter5"/>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93"/>
          </dgm:choose>
          <dgm:choose name="Name394">
            <dgm:if name="Name395" axis="ch" ptType="node" func="cnt" op="gte" val="6">
              <dgm:layoutNode name="cycle_6">
                <dgm:choose name="Name396">
                  <dgm:if name="Name397" func="var" arg="dir" op="equ" val="norm">
                    <dgm:choose name="Name398">
                      <dgm:if name="Name399" axis="ch" ptType="node" func="cnt" op="equ" val="6">
                        <dgm:choose name="Name400">
                          <dgm:if name="Name401" axis="ch ch" ptType="node node" st="6 1" cnt="1 0" func="cnt" op="equ" val="1">
                            <dgm:alg type="cycle">
                              <dgm:param type="ctrShpMap" val="fNode"/>
                              <dgm:param type="stAng" val="300"/>
                            </dgm:alg>
                          </dgm:if>
                          <dgm:if name="Name402" axis="ch ch" ptType="node node" st="6 1" cnt="1 0" func="cnt" op="equ" val="2">
                            <dgm:alg type="cycle">
                              <dgm:param type="ctrShpMap" val="fNode"/>
                              <dgm:param type="stAng" val="255"/>
                              <dgm:param type="spanAng" val="90"/>
                            </dgm:alg>
                          </dgm:if>
                          <dgm:else name="Name403">
                            <dgm:alg type="cycle">
                              <dgm:param type="ctrShpMap" val="fNode"/>
                              <dgm:param type="stAng" val="0"/>
                              <dgm:param type="spanAng" val="360"/>
                            </dgm:alg>
                          </dgm:else>
                        </dgm:choose>
                      </dgm:if>
                      <dgm:if name="Name404" axis="ch" ptType="node" func="cnt" op="gte" val="7">
                        <dgm:choose name="Name405">
                          <dgm:if name="Name406" axis="ch ch" ptType="node node" st="6 1" cnt="1 0" func="cnt" op="equ" val="1">
                            <dgm:alg type="cycle">
                              <dgm:param type="ctrShpMap" val="fNode"/>
                              <dgm:param type="stAng" val="257"/>
                            </dgm:alg>
                          </dgm:if>
                          <dgm:if name="Name407" axis="ch ch" ptType="node node" st="6 1" cnt="1 0" func="cnt" op="equ" val="2">
                            <dgm:alg type="cycle">
                              <dgm:param type="ctrShpMap" val="fNode"/>
                              <dgm:param type="stAng" val="212"/>
                              <dgm:param type="spanAng" val="90"/>
                            </dgm:alg>
                          </dgm:if>
                          <dgm:else name="Name408">
                            <dgm:alg type="cycle">
                              <dgm:param type="ctrShpMap" val="fNode"/>
                              <dgm:param type="stAng" val="0"/>
                              <dgm:param type="spanAng" val="360"/>
                            </dgm:alg>
                          </dgm:else>
                        </dgm:choose>
                      </dgm:if>
                      <dgm:else name="Name409"/>
                    </dgm:choose>
                  </dgm:if>
                  <dgm:else name="Name410">
                    <dgm:choose name="Name411">
                      <dgm:if name="Name412" axis="ch" ptType="node" func="cnt" op="equ" val="6">
                        <dgm:choose name="Name413">
                          <dgm:if name="Name414" axis="ch ch" ptType="node node" st="6 1" cnt="1 0" func="cnt" op="equ" val="1">
                            <dgm:alg type="cycle">
                              <dgm:param type="ctrShpMap" val="fNode"/>
                              <dgm:param type="stAng" val="60"/>
                            </dgm:alg>
                          </dgm:if>
                          <dgm:if name="Name415" axis="ch ch" ptType="node node" st="6 1" cnt="1 0" func="cnt" op="equ" val="2">
                            <dgm:alg type="cycle">
                              <dgm:param type="ctrShpMap" val="fNode"/>
                              <dgm:param type="stAng" val="105"/>
                              <dgm:param type="spanAng" val="-90"/>
                            </dgm:alg>
                          </dgm:if>
                          <dgm:else name="Name416">
                            <dgm:alg type="cycle">
                              <dgm:param type="ctrShpMap" val="fNode"/>
                              <dgm:param type="stAng" val="0"/>
                              <dgm:param type="spanAng" val="-360"/>
                            </dgm:alg>
                          </dgm:else>
                        </dgm:choose>
                      </dgm:if>
                      <dgm:if name="Name417" axis="ch" ptType="node" func="cnt" op="gte" val="7">
                        <dgm:choose name="Name418">
                          <dgm:if name="Name419" axis="ch ch" ptType="node node" st="6 1" cnt="1 0" func="cnt" op="equ" val="1">
                            <dgm:alg type="cycle">
                              <dgm:param type="ctrShpMap" val="fNode"/>
                              <dgm:param type="stAng" val="102"/>
                            </dgm:alg>
                          </dgm:if>
                          <dgm:if name="Name420" axis="ch ch" ptType="node node" st="6 1" cnt="1 0" func="cnt" op="equ" val="2">
                            <dgm:alg type="cycle">
                              <dgm:param type="ctrShpMap" val="fNode"/>
                              <dgm:param type="stAng" val="147"/>
                              <dgm:param type="spanAng" val="-90"/>
                            </dgm:alg>
                          </dgm:if>
                          <dgm:else name="Name421">
                            <dgm:alg type="cycle">
                              <dgm:param type="ctrShpMap" val="fNode"/>
                              <dgm:param type="stAng" val="0"/>
                              <dgm:param type="spanAng" val="-360"/>
                            </dgm:alg>
                          </dgm:else>
                        </dgm:choose>
                      </dgm:if>
                      <dgm:else name="Name422"/>
                    </dgm:choose>
                  </dgm:else>
                </dgm:choose>
                <dgm:shape xmlns:r="http://schemas.openxmlformats.org/officeDocument/2006/relationships" r:blip="">
                  <dgm:adjLst/>
                </dgm:shape>
                <dgm:presOf/>
                <dgm:constrLst>
                  <dgm:constr type="sp" refType="w" fact="0.1"/>
                  <dgm:constr type="sibSp" refType="w" fact="0.1"/>
                </dgm:constrLst>
                <dgm:forEach name="Name423" axis="ch" ptType="node" st="6" cnt="1">
                  <dgm:layoutNode name="childCenter6"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24" axis="ch">
                    <dgm:forEach name="Name425" axis="self" ptType="parTrans">
                      <dgm:layoutNode name="Name42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27" axis="self" ptType="node">
                      <dgm:layoutNode name="text6"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28" axis="ch" ptType="parTrans" st="6" cnt="1">
                <dgm:layoutNode name="Name429">
                  <dgm:alg type="conn">
                    <dgm:param type="dim" val="1D"/>
                    <dgm:param type="begPts" val="auto"/>
                    <dgm:param type="endPts" val="auto"/>
                    <dgm:param type="endSty" val="noArr"/>
                    <dgm:param type="srcNode" val="textCenter"/>
                    <dgm:param type="dstNode" val="childCenter6"/>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30"/>
          </dgm:choose>
          <dgm:choose name="Name431">
            <dgm:if name="Name432" axis="ch" ptType="node" func="cnt" op="gte" val="7">
              <dgm:layoutNode name="cycle_7">
                <dgm:choose name="Name433">
                  <dgm:if name="Name434" func="var" arg="dir" op="equ" val="norm">
                    <dgm:choose name="Name435">
                      <dgm:if name="Name436" axis="ch" ptType="node" func="cnt" op="gte" val="7">
                        <dgm:choose name="Name437">
                          <dgm:if name="Name438" axis="ch ch" ptType="node node" st="7 1" cnt="1 0" func="cnt" op="equ" val="1">
                            <dgm:alg type="cycle">
                              <dgm:param type="ctrShpMap" val="fNode"/>
                              <dgm:param type="stAng" val="308"/>
                            </dgm:alg>
                          </dgm:if>
                          <dgm:if name="Name439" axis="ch ch" ptType="node node" st="7 1" cnt="1 0" func="cnt" op="equ" val="2">
                            <dgm:alg type="cycle">
                              <dgm:param type="ctrShpMap" val="fNode"/>
                              <dgm:param type="stAng" val="263"/>
                              <dgm:param type="spanAng" val="90"/>
                            </dgm:alg>
                          </dgm:if>
                          <dgm:else name="Name440">
                            <dgm:alg type="cycle">
                              <dgm:param type="ctrShpMap" val="fNode"/>
                              <dgm:param type="stAng" val="0"/>
                              <dgm:param type="spanAng" val="360"/>
                            </dgm:alg>
                          </dgm:else>
                        </dgm:choose>
                      </dgm:if>
                      <dgm:else name="Name441"/>
                    </dgm:choose>
                  </dgm:if>
                  <dgm:else name="Name442">
                    <dgm:choose name="Name443">
                      <dgm:if name="Name444" axis="ch" ptType="node" func="cnt" op="gte" val="7">
                        <dgm:choose name="Name445">
                          <dgm:if name="Name446" axis="ch ch" ptType="node node" st="7 1" cnt="1 0" func="cnt" op="equ" val="1">
                            <dgm:alg type="cycle">
                              <dgm:param type="ctrShpMap" val="fNode"/>
                              <dgm:param type="stAng" val="51"/>
                            </dgm:alg>
                          </dgm:if>
                          <dgm:if name="Name447" axis="ch ch" ptType="node node" st="7 1" cnt="1 0" func="cnt" op="equ" val="2">
                            <dgm:alg type="cycle">
                              <dgm:param type="ctrShpMap" val="fNode"/>
                              <dgm:param type="stAng" val="96"/>
                              <dgm:param type="spanAng" val="-90"/>
                            </dgm:alg>
                          </dgm:if>
                          <dgm:else name="Name448">
                            <dgm:alg type="cycle">
                              <dgm:param type="ctrShpMap" val="fNode"/>
                              <dgm:param type="stAng" val="0"/>
                              <dgm:param type="spanAng" val="-360"/>
                            </dgm:alg>
                          </dgm:else>
                        </dgm:choose>
                      </dgm:if>
                      <dgm:else name="Name449"/>
                    </dgm:choose>
                  </dgm:else>
                </dgm:choose>
                <dgm:shape xmlns:r="http://schemas.openxmlformats.org/officeDocument/2006/relationships" r:blip="">
                  <dgm:adjLst/>
                </dgm:shape>
                <dgm:presOf/>
                <dgm:constrLst>
                  <dgm:constr type="sp" refType="w" fact="0.1"/>
                  <dgm:constr type="sibSp" refType="w" fact="0.1"/>
                </dgm:constrLst>
                <dgm:forEach name="Name450" axis="ch" ptType="node" st="7" cnt="1">
                  <dgm:layoutNode name="childCenter7"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51" axis="ch">
                    <dgm:forEach name="Name452" axis="self" ptType="parTrans">
                      <dgm:layoutNode name="Name453">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54" axis="self" ptType="node">
                      <dgm:layoutNode name="text7"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55" axis="ch" ptType="parTrans" st="7" cnt="1">
                <dgm:layoutNode name="Name456">
                  <dgm:alg type="conn">
                    <dgm:param type="dim" val="1D"/>
                    <dgm:param type="begPts" val="auto"/>
                    <dgm:param type="endPts" val="auto"/>
                    <dgm:param type="endSty" val="noArr"/>
                    <dgm:param type="srcNode" val="textCenter"/>
                    <dgm:param type="dstNode" val="childCenter7"/>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5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1724025</xdr:colOff>
      <xdr:row>6</xdr:row>
      <xdr:rowOff>120650</xdr:rowOff>
    </xdr:from>
    <xdr:to>
      <xdr:col>0</xdr:col>
      <xdr:colOff>6296025</xdr:colOff>
      <xdr:row>21</xdr:row>
      <xdr:rowOff>101600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4</xdr:col>
      <xdr:colOff>38100</xdr:colOff>
      <xdr:row>87</xdr:row>
      <xdr:rowOff>146050</xdr:rowOff>
    </xdr:to>
    <xdr:sp macro="" textlink="">
      <xdr:nvSpPr>
        <xdr:cNvPr id="3" name="TextBox 2"/>
        <xdr:cNvSpPr txBox="1"/>
      </xdr:nvSpPr>
      <xdr:spPr>
        <a:xfrm>
          <a:off x="0" y="15786100"/>
          <a:ext cx="67310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 </a:t>
          </a:r>
          <a:r>
            <a:rPr lang="en-US" sz="1100" b="1" i="0" u="none" strike="noStrike" baseline="0" smtClean="0">
              <a:solidFill>
                <a:schemeClr val="dk1"/>
              </a:solidFill>
              <a:latin typeface="+mn-lt"/>
              <a:ea typeface="+mn-ea"/>
              <a:cs typeface="+mn-cs"/>
            </a:rPr>
            <a:t>Definition :</a:t>
          </a:r>
        </a:p>
        <a:p>
          <a:endParaRPr lang="en-US" sz="1100" b="0" i="0" u="none" strike="noStrike" baseline="0" smtClean="0">
            <a:solidFill>
              <a:schemeClr val="dk1"/>
            </a:solidFill>
            <a:latin typeface="+mn-lt"/>
            <a:ea typeface="+mn-ea"/>
            <a:cs typeface="+mn-cs"/>
          </a:endParaRPr>
        </a:p>
        <a:p>
          <a:r>
            <a:rPr lang="en-US" sz="1100" b="0" i="0" u="none" strike="noStrike" baseline="0" smtClean="0">
              <a:solidFill>
                <a:schemeClr val="dk1"/>
              </a:solidFill>
              <a:latin typeface="+mn-lt"/>
              <a:ea typeface="+mn-ea"/>
              <a:cs typeface="+mn-cs"/>
            </a:rPr>
            <a:t>Job placement definition for the purpose of setting standards: </a:t>
          </a:r>
        </a:p>
        <a:p>
          <a:r>
            <a:rPr lang="en-US" sz="1100" b="0" i="1" u="none" strike="noStrike" baseline="0" smtClean="0">
              <a:solidFill>
                <a:schemeClr val="dk1"/>
              </a:solidFill>
              <a:latin typeface="+mn-lt"/>
              <a:ea typeface="+mn-ea"/>
              <a:cs typeface="+mn-cs"/>
            </a:rPr>
            <a:t>Percentage of CTE program leavers and completers who did not transfer to a two or four year institution and were found during one of the four quarters following the cohort year in an apprenticeship program, Unemployment Insurance (UI) covered employment, the federal Government, or the military. </a:t>
          </a:r>
        </a:p>
        <a:p>
          <a:endParaRPr lang="en-US" sz="1100" b="0" i="0" u="none" strike="noStrike"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election activeCell="A9" sqref="A9"/>
    </sheetView>
  </sheetViews>
  <sheetFormatPr defaultColWidth="8.85546875" defaultRowHeight="15" x14ac:dyDescent="0.25"/>
  <cols>
    <col min="1" max="1" width="138.85546875" style="21" customWidth="1"/>
    <col min="2" max="16384" width="8.85546875" style="21"/>
  </cols>
  <sheetData>
    <row r="1" spans="1:1" ht="33.75" x14ac:dyDescent="0.25">
      <c r="A1" s="20" t="s">
        <v>120</v>
      </c>
    </row>
    <row r="2" spans="1:1" x14ac:dyDescent="0.25">
      <c r="A2" s="50" t="s">
        <v>117</v>
      </c>
    </row>
    <row r="3" spans="1:1" x14ac:dyDescent="0.25">
      <c r="A3" s="50" t="s">
        <v>116</v>
      </c>
    </row>
    <row r="4" spans="1:1" x14ac:dyDescent="0.25">
      <c r="A4" s="50" t="s">
        <v>115</v>
      </c>
    </row>
    <row r="5" spans="1:1" x14ac:dyDescent="0.25">
      <c r="A5" s="21" t="s">
        <v>118</v>
      </c>
    </row>
    <row r="7" spans="1:1" x14ac:dyDescent="0.25">
      <c r="A7" s="21" t="s">
        <v>119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3"/>
  <sheetViews>
    <sheetView topLeftCell="B1" zoomScale="85" zoomScaleNormal="85" workbookViewId="0">
      <selection activeCell="B12" sqref="B12"/>
    </sheetView>
  </sheetViews>
  <sheetFormatPr defaultColWidth="8.85546875" defaultRowHeight="15" x14ac:dyDescent="0.25"/>
  <cols>
    <col min="1" max="1" width="82.28515625" style="57" hidden="1" customWidth="1"/>
    <col min="2" max="2" width="79.42578125" style="108" customWidth="1"/>
    <col min="3" max="5" width="8.140625" style="95" customWidth="1"/>
    <col min="6" max="14" width="8.140625" style="57" customWidth="1"/>
    <col min="15" max="19" width="9.140625" style="57" customWidth="1"/>
    <col min="20" max="20" width="8.140625" style="57" customWidth="1"/>
    <col min="21" max="21" width="77.140625" style="57" customWidth="1"/>
    <col min="22" max="22" width="11.7109375" style="57" bestFit="1" customWidth="1"/>
    <col min="23" max="25" width="6.5703125" style="57" bestFit="1" customWidth="1"/>
    <col min="26" max="26" width="15.5703125" style="57" bestFit="1" customWidth="1"/>
    <col min="27" max="27" width="16" style="57" bestFit="1" customWidth="1"/>
    <col min="28" max="16384" width="8.85546875" style="57"/>
  </cols>
  <sheetData>
    <row r="1" spans="1:30" ht="16.5" thickTop="1" thickBot="1" x14ac:dyDescent="0.3">
      <c r="B1" s="58"/>
      <c r="C1" s="121" t="s">
        <v>30</v>
      </c>
      <c r="D1" s="121"/>
      <c r="E1" s="121"/>
      <c r="F1" s="120" t="s">
        <v>0</v>
      </c>
      <c r="G1" s="120"/>
      <c r="H1" s="120"/>
      <c r="I1" s="120" t="s">
        <v>1</v>
      </c>
      <c r="J1" s="120"/>
      <c r="K1" s="120"/>
      <c r="L1" s="120" t="s">
        <v>2</v>
      </c>
      <c r="M1" s="120"/>
      <c r="N1" s="120"/>
      <c r="O1" s="120" t="s">
        <v>3</v>
      </c>
      <c r="P1" s="120"/>
      <c r="Q1" s="120"/>
      <c r="R1" s="120" t="s">
        <v>4</v>
      </c>
      <c r="S1" s="120"/>
      <c r="T1" s="120"/>
      <c r="U1" s="59"/>
      <c r="V1" s="59"/>
      <c r="W1" s="119" t="s">
        <v>125</v>
      </c>
      <c r="X1" s="119"/>
      <c r="Y1" s="119"/>
    </row>
    <row r="2" spans="1:30" ht="40.5" thickTop="1" thickBot="1" x14ac:dyDescent="0.3">
      <c r="B2" s="60" t="s">
        <v>5</v>
      </c>
      <c r="C2" s="61" t="s">
        <v>6</v>
      </c>
      <c r="D2" s="61" t="s">
        <v>7</v>
      </c>
      <c r="E2" s="61" t="s">
        <v>8</v>
      </c>
      <c r="F2" s="62" t="s">
        <v>9</v>
      </c>
      <c r="G2" s="63" t="s">
        <v>10</v>
      </c>
      <c r="H2" s="64" t="s">
        <v>11</v>
      </c>
      <c r="I2" s="62" t="s">
        <v>9</v>
      </c>
      <c r="J2" s="63" t="s">
        <v>10</v>
      </c>
      <c r="K2" s="64" t="s">
        <v>11</v>
      </c>
      <c r="L2" s="62" t="s">
        <v>9</v>
      </c>
      <c r="M2" s="63" t="s">
        <v>10</v>
      </c>
      <c r="N2" s="64" t="s">
        <v>11</v>
      </c>
      <c r="O2" s="62" t="s">
        <v>9</v>
      </c>
      <c r="P2" s="63" t="s">
        <v>10</v>
      </c>
      <c r="Q2" s="64" t="s">
        <v>11</v>
      </c>
      <c r="R2" s="62" t="s">
        <v>9</v>
      </c>
      <c r="S2" s="63" t="s">
        <v>10</v>
      </c>
      <c r="T2" s="64" t="s">
        <v>11</v>
      </c>
      <c r="U2" s="64"/>
      <c r="V2" s="61" t="s">
        <v>126</v>
      </c>
      <c r="W2" s="60" t="s">
        <v>9</v>
      </c>
      <c r="X2" s="60" t="s">
        <v>10</v>
      </c>
      <c r="Y2" s="60" t="s">
        <v>11</v>
      </c>
      <c r="Z2" s="65" t="s">
        <v>92</v>
      </c>
      <c r="AA2" s="65" t="s">
        <v>93</v>
      </c>
      <c r="AB2" s="57" t="s">
        <v>108</v>
      </c>
      <c r="AC2" s="57" t="s">
        <v>109</v>
      </c>
      <c r="AD2" s="57" t="s">
        <v>110</v>
      </c>
    </row>
    <row r="3" spans="1:30" ht="16.5" thickTop="1" thickBot="1" x14ac:dyDescent="0.3">
      <c r="A3" s="66" t="s">
        <v>12</v>
      </c>
      <c r="B3" s="67" t="s">
        <v>12</v>
      </c>
      <c r="C3" s="109">
        <v>0.73699999999999999</v>
      </c>
      <c r="D3" s="109">
        <v>0.76300000000000001</v>
      </c>
      <c r="E3" s="109">
        <v>0.77</v>
      </c>
      <c r="F3" s="68">
        <v>0.71452130000000003</v>
      </c>
      <c r="G3" s="69">
        <v>0.79391255555555551</v>
      </c>
      <c r="H3" s="70">
        <v>0.87330381111111111</v>
      </c>
      <c r="I3" s="71">
        <v>0.72407327966666679</v>
      </c>
      <c r="J3" s="69">
        <v>0.80452586629629641</v>
      </c>
      <c r="K3" s="70">
        <v>0.88497845292592614</v>
      </c>
      <c r="L3" s="71">
        <v>0.73474177235222238</v>
      </c>
      <c r="M3" s="69">
        <v>0.81637974705802485</v>
      </c>
      <c r="N3" s="70">
        <v>0.89801772176382744</v>
      </c>
      <c r="O3" s="71">
        <v>0.74617881419315202</v>
      </c>
      <c r="P3" s="69">
        <v>0.82908757132572442</v>
      </c>
      <c r="Q3" s="70">
        <v>0.91199632845829692</v>
      </c>
      <c r="R3" s="68">
        <v>0.75704789406613404</v>
      </c>
      <c r="S3" s="69">
        <v>0.84116432674014896</v>
      </c>
      <c r="T3" s="72">
        <v>0.92528075941416388</v>
      </c>
      <c r="U3" s="67" t="s">
        <v>12</v>
      </c>
      <c r="V3" s="73">
        <f>AVERAGE(C3:E3)</f>
        <v>0.75666666666666671</v>
      </c>
      <c r="W3" s="73">
        <f>(R3-F3)/F3</f>
        <v>5.9517601597228825E-2</v>
      </c>
      <c r="X3" s="73">
        <f t="shared" ref="X3:Y3" si="0">(S3-G3)/G3</f>
        <v>5.951760159722895E-2</v>
      </c>
      <c r="Y3" s="73">
        <f t="shared" si="0"/>
        <v>5.9517601597228922E-2</v>
      </c>
      <c r="Z3" s="74" t="s">
        <v>94</v>
      </c>
      <c r="AA3" s="75" t="s">
        <v>95</v>
      </c>
      <c r="AB3" s="110">
        <f>MIN(C3:E3)</f>
        <v>0.73699999999999999</v>
      </c>
      <c r="AC3" s="110">
        <f>MAX(C3:E3)</f>
        <v>0.77</v>
      </c>
      <c r="AD3" s="110">
        <f>AC3-AB3</f>
        <v>3.3000000000000029E-2</v>
      </c>
    </row>
    <row r="4" spans="1:30" ht="16.5" thickTop="1" thickBot="1" x14ac:dyDescent="0.3">
      <c r="A4" s="76" t="s">
        <v>23</v>
      </c>
      <c r="B4" s="77" t="s">
        <v>124</v>
      </c>
      <c r="C4" s="78"/>
      <c r="D4" s="78"/>
      <c r="E4" s="78"/>
      <c r="F4" s="65"/>
      <c r="G4" s="78"/>
      <c r="H4" s="65"/>
      <c r="I4" s="65"/>
      <c r="J4" s="78"/>
      <c r="K4" s="65"/>
      <c r="L4" s="65"/>
      <c r="M4" s="78"/>
      <c r="N4" s="65"/>
      <c r="O4" s="65"/>
      <c r="P4" s="78"/>
      <c r="Q4" s="65"/>
      <c r="R4" s="65"/>
      <c r="S4" s="78"/>
      <c r="T4" s="65"/>
      <c r="U4" s="79"/>
      <c r="V4" s="79"/>
      <c r="W4" s="79"/>
      <c r="X4" s="79"/>
      <c r="Y4" s="79"/>
      <c r="Z4" s="79"/>
      <c r="AA4" s="80"/>
      <c r="AB4" s="110"/>
      <c r="AC4" s="110"/>
      <c r="AD4" s="110"/>
    </row>
    <row r="5" spans="1:30" ht="16.5" thickTop="1" thickBot="1" x14ac:dyDescent="0.3">
      <c r="A5" s="81" t="s">
        <v>14</v>
      </c>
      <c r="B5" s="81" t="s">
        <v>14</v>
      </c>
      <c r="C5" s="98">
        <v>1</v>
      </c>
      <c r="D5" s="98">
        <v>0.91</v>
      </c>
      <c r="E5" s="98">
        <v>1</v>
      </c>
      <c r="F5" s="82">
        <v>0.86</v>
      </c>
      <c r="G5" s="83">
        <v>0.88</v>
      </c>
      <c r="H5" s="84">
        <v>1</v>
      </c>
      <c r="I5" s="85">
        <v>0.86</v>
      </c>
      <c r="J5" s="83">
        <v>0.88</v>
      </c>
      <c r="K5" s="84">
        <v>1</v>
      </c>
      <c r="L5" s="85">
        <v>0.86</v>
      </c>
      <c r="M5" s="83">
        <v>0.88</v>
      </c>
      <c r="N5" s="84">
        <v>1</v>
      </c>
      <c r="O5" s="85">
        <v>0.86</v>
      </c>
      <c r="P5" s="83">
        <v>0.88</v>
      </c>
      <c r="Q5" s="84">
        <v>1</v>
      </c>
      <c r="R5" s="82">
        <v>0.86</v>
      </c>
      <c r="S5" s="83">
        <v>0.88</v>
      </c>
      <c r="T5" s="86">
        <v>1</v>
      </c>
      <c r="U5" s="81" t="s">
        <v>14</v>
      </c>
      <c r="V5" s="73">
        <f t="shared" ref="V5:V7" si="1">AVERAGE(C5:E5)</f>
        <v>0.97000000000000008</v>
      </c>
      <c r="W5" s="73">
        <f t="shared" ref="W5:W7" si="2">(R5-F5)/F5</f>
        <v>0</v>
      </c>
      <c r="X5" s="73">
        <f t="shared" ref="X5:X7" si="3">(S5-G5)/G5</f>
        <v>0</v>
      </c>
      <c r="Y5" s="73">
        <f t="shared" ref="Y5:Y7" si="4">(T5-H5)/H5</f>
        <v>0</v>
      </c>
      <c r="Z5" s="74"/>
      <c r="AA5" s="75"/>
      <c r="AB5" s="110">
        <f>MIN(C5:E5)</f>
        <v>0.91</v>
      </c>
      <c r="AC5" s="110">
        <f>MAX(C5:E5)</f>
        <v>1</v>
      </c>
      <c r="AD5" s="110">
        <f t="shared" ref="AD5:AD32" si="5">AC5-AB5</f>
        <v>8.9999999999999969E-2</v>
      </c>
    </row>
    <row r="6" spans="1:30" ht="16.5" thickTop="1" thickBot="1" x14ac:dyDescent="0.3">
      <c r="A6" s="81" t="s">
        <v>15</v>
      </c>
      <c r="B6" s="81" t="s">
        <v>15</v>
      </c>
      <c r="C6" s="98">
        <v>0.94</v>
      </c>
      <c r="D6" s="98">
        <v>0.94</v>
      </c>
      <c r="E6" s="98">
        <v>0.95</v>
      </c>
      <c r="F6" s="82">
        <v>0.8</v>
      </c>
      <c r="G6" s="83">
        <v>0.86</v>
      </c>
      <c r="H6" s="84">
        <v>1</v>
      </c>
      <c r="I6" s="85">
        <v>0.8</v>
      </c>
      <c r="J6" s="83">
        <v>0.86</v>
      </c>
      <c r="K6" s="84">
        <v>1</v>
      </c>
      <c r="L6" s="85">
        <v>0.8</v>
      </c>
      <c r="M6" s="83">
        <v>0.86</v>
      </c>
      <c r="N6" s="84">
        <v>1</v>
      </c>
      <c r="O6" s="85">
        <v>0.8</v>
      </c>
      <c r="P6" s="83">
        <v>0.86</v>
      </c>
      <c r="Q6" s="84">
        <v>1</v>
      </c>
      <c r="R6" s="82">
        <v>0.8</v>
      </c>
      <c r="S6" s="83">
        <v>0.86</v>
      </c>
      <c r="T6" s="86">
        <v>1</v>
      </c>
      <c r="U6" s="81" t="s">
        <v>15</v>
      </c>
      <c r="V6" s="73">
        <f t="shared" si="1"/>
        <v>0.94333333333333336</v>
      </c>
      <c r="W6" s="73">
        <f t="shared" si="2"/>
        <v>0</v>
      </c>
      <c r="X6" s="73">
        <f t="shared" si="3"/>
        <v>0</v>
      </c>
      <c r="Y6" s="73">
        <f t="shared" si="4"/>
        <v>0</v>
      </c>
      <c r="Z6" s="74"/>
      <c r="AA6" s="75"/>
      <c r="AB6" s="110">
        <f>MIN(C6:E6)</f>
        <v>0.94</v>
      </c>
      <c r="AC6" s="110">
        <f>MAX(C6:E6)</f>
        <v>0.95</v>
      </c>
      <c r="AD6" s="110">
        <f t="shared" si="5"/>
        <v>1.0000000000000009E-2</v>
      </c>
    </row>
    <row r="7" spans="1:30" ht="16.5" thickTop="1" thickBot="1" x14ac:dyDescent="0.3">
      <c r="A7" s="87" t="s">
        <v>16</v>
      </c>
      <c r="B7" s="87" t="s">
        <v>16</v>
      </c>
      <c r="C7" s="98">
        <v>1</v>
      </c>
      <c r="D7" s="98">
        <v>1</v>
      </c>
      <c r="E7" s="98">
        <v>1</v>
      </c>
      <c r="F7" s="82">
        <v>0.75</v>
      </c>
      <c r="G7" s="83">
        <v>0.85</v>
      </c>
      <c r="H7" s="84">
        <v>1</v>
      </c>
      <c r="I7" s="85">
        <v>0.75</v>
      </c>
      <c r="J7" s="83">
        <v>0.85</v>
      </c>
      <c r="K7" s="84">
        <v>1</v>
      </c>
      <c r="L7" s="85">
        <v>0.75</v>
      </c>
      <c r="M7" s="83">
        <v>0.85</v>
      </c>
      <c r="N7" s="84">
        <v>1</v>
      </c>
      <c r="O7" s="85">
        <v>0.75</v>
      </c>
      <c r="P7" s="83">
        <v>0.85</v>
      </c>
      <c r="Q7" s="84">
        <v>1</v>
      </c>
      <c r="R7" s="82">
        <v>0.75</v>
      </c>
      <c r="S7" s="83">
        <v>0.85</v>
      </c>
      <c r="T7" s="86">
        <v>1</v>
      </c>
      <c r="U7" s="87" t="s">
        <v>16</v>
      </c>
      <c r="V7" s="73">
        <f t="shared" si="1"/>
        <v>1</v>
      </c>
      <c r="W7" s="73">
        <f t="shared" si="2"/>
        <v>0</v>
      </c>
      <c r="X7" s="73">
        <f t="shared" si="3"/>
        <v>0</v>
      </c>
      <c r="Y7" s="73">
        <f t="shared" si="4"/>
        <v>0</v>
      </c>
      <c r="Z7" s="74"/>
      <c r="AA7" s="75"/>
      <c r="AB7" s="110">
        <f>MIN(C7:E7)</f>
        <v>1</v>
      </c>
      <c r="AC7" s="110">
        <f>MAX(C7:E7)</f>
        <v>1</v>
      </c>
      <c r="AD7" s="110">
        <f t="shared" si="5"/>
        <v>0</v>
      </c>
    </row>
    <row r="8" spans="1:30" s="95" customFormat="1" ht="16.5" thickTop="1" thickBot="1" x14ac:dyDescent="0.3">
      <c r="A8" s="88" t="s">
        <v>13</v>
      </c>
      <c r="B8" s="89" t="s">
        <v>13</v>
      </c>
      <c r="C8" s="92"/>
      <c r="D8" s="92"/>
      <c r="E8" s="92"/>
      <c r="F8" s="90"/>
      <c r="G8" s="91"/>
      <c r="H8" s="92"/>
      <c r="I8" s="92"/>
      <c r="J8" s="91"/>
      <c r="K8" s="92"/>
      <c r="L8" s="92"/>
      <c r="M8" s="91"/>
      <c r="N8" s="92"/>
      <c r="O8" s="92"/>
      <c r="P8" s="91"/>
      <c r="Q8" s="92"/>
      <c r="R8" s="90"/>
      <c r="S8" s="91"/>
      <c r="T8" s="90"/>
      <c r="U8" s="89" t="s">
        <v>13</v>
      </c>
      <c r="V8" s="111"/>
      <c r="W8" s="111"/>
      <c r="X8" s="111"/>
      <c r="Y8" s="111"/>
      <c r="Z8" s="93"/>
      <c r="AA8" s="94"/>
      <c r="AB8" s="110"/>
      <c r="AC8" s="110"/>
      <c r="AD8" s="110"/>
    </row>
    <row r="9" spans="1:30" ht="16.5" thickTop="1" thickBot="1" x14ac:dyDescent="0.3">
      <c r="A9" s="96" t="s">
        <v>17</v>
      </c>
      <c r="B9" s="97" t="s">
        <v>17</v>
      </c>
      <c r="C9" s="98">
        <f t="shared" ref="C9:C16" si="6">VLOOKUP($A9, List_01, 2, FALSE)</f>
        <v>0.82289999999999996</v>
      </c>
      <c r="D9" s="98">
        <f t="shared" ref="D9:D16" si="7">VLOOKUP($A9, List_01, 3, FALSE)</f>
        <v>0.7248</v>
      </c>
      <c r="E9" s="98">
        <f t="shared" ref="E9:E16" si="8">VLOOKUP($A9, List_01, 4, FALSE)</f>
        <v>0.91890000000000005</v>
      </c>
      <c r="F9" s="82">
        <v>0.6840754613333333</v>
      </c>
      <c r="G9" s="83">
        <v>0.85509432666666663</v>
      </c>
      <c r="H9" s="84">
        <v>0.9406037593333334</v>
      </c>
      <c r="I9" s="85">
        <v>0.71986296972444452</v>
      </c>
      <c r="J9" s="83">
        <v>0.8998287121555556</v>
      </c>
      <c r="K9" s="84">
        <v>0.98981158337111119</v>
      </c>
      <c r="L9" s="85">
        <v>0.71462472266317034</v>
      </c>
      <c r="M9" s="83">
        <v>0.89328090332896293</v>
      </c>
      <c r="N9" s="84">
        <v>0.98260899366185928</v>
      </c>
      <c r="O9" s="85">
        <v>0.7273733494441923</v>
      </c>
      <c r="P9" s="83">
        <v>0.90921668680524026</v>
      </c>
      <c r="Q9" s="84">
        <v>1</v>
      </c>
      <c r="R9" s="82">
        <v>0.74223895769558712</v>
      </c>
      <c r="S9" s="83">
        <v>0.92779869711948382</v>
      </c>
      <c r="T9" s="86">
        <v>1</v>
      </c>
      <c r="U9" s="97" t="s">
        <v>17</v>
      </c>
      <c r="V9" s="73">
        <f t="shared" ref="V9:V32" si="9">AVERAGE(C9:E9)</f>
        <v>0.82219999999999993</v>
      </c>
      <c r="W9" s="73">
        <f t="shared" ref="W9:W32" si="10">(R9-F9)/F9</f>
        <v>8.5024971147024037E-2</v>
      </c>
      <c r="X9" s="73">
        <f t="shared" ref="X9:X32" si="11">(S9-G9)/G9</f>
        <v>8.5024971147023939E-2</v>
      </c>
      <c r="Y9" s="73">
        <f t="shared" ref="Y9:Y32" si="12">(T9-H9)/H9</f>
        <v>6.3146930976296062E-2</v>
      </c>
      <c r="Z9" s="74"/>
      <c r="AA9" s="75"/>
      <c r="AB9" s="110">
        <f t="shared" ref="AB9:AB16" si="13">MIN(C9:E9)</f>
        <v>0.7248</v>
      </c>
      <c r="AC9" s="110">
        <f t="shared" ref="AC9:AC16" si="14">MAX(C9:E9)</f>
        <v>0.91890000000000005</v>
      </c>
      <c r="AD9" s="110">
        <f t="shared" si="5"/>
        <v>0.19410000000000005</v>
      </c>
    </row>
    <row r="10" spans="1:30" ht="16.5" thickTop="1" thickBot="1" x14ac:dyDescent="0.3">
      <c r="A10" s="96" t="s">
        <v>19</v>
      </c>
      <c r="B10" s="96" t="s">
        <v>19</v>
      </c>
      <c r="C10" s="98">
        <f t="shared" si="6"/>
        <v>0.45450000000000002</v>
      </c>
      <c r="D10" s="98">
        <f t="shared" si="7"/>
        <v>1</v>
      </c>
      <c r="E10" s="98">
        <f t="shared" si="8"/>
        <v>0.92310000000000003</v>
      </c>
      <c r="F10" s="82">
        <v>0.63059896000000015</v>
      </c>
      <c r="G10" s="83">
        <v>0.8407986133333335</v>
      </c>
      <c r="H10" s="84">
        <v>1</v>
      </c>
      <c r="I10" s="85">
        <v>0.64951692880000012</v>
      </c>
      <c r="J10" s="83">
        <v>0.86602257173333352</v>
      </c>
      <c r="K10" s="84">
        <v>1</v>
      </c>
      <c r="L10" s="85">
        <v>0.66900243666400017</v>
      </c>
      <c r="M10" s="83">
        <v>0.89200324888533356</v>
      </c>
      <c r="N10" s="84">
        <v>1</v>
      </c>
      <c r="O10" s="85">
        <v>0.6890725097639202</v>
      </c>
      <c r="P10" s="83">
        <v>0.91876334635189361</v>
      </c>
      <c r="Q10" s="84">
        <v>1</v>
      </c>
      <c r="R10" s="82">
        <v>0.70974468505683785</v>
      </c>
      <c r="S10" s="83">
        <v>0.94632624674245047</v>
      </c>
      <c r="T10" s="84">
        <v>1</v>
      </c>
      <c r="U10" s="96" t="s">
        <v>19</v>
      </c>
      <c r="V10" s="112">
        <f t="shared" si="9"/>
        <v>0.79253333333333342</v>
      </c>
      <c r="W10" s="112">
        <f t="shared" si="10"/>
        <v>0.12550881000000014</v>
      </c>
      <c r="X10" s="112">
        <f t="shared" si="11"/>
        <v>0.12550881000000019</v>
      </c>
      <c r="Y10" s="112">
        <f t="shared" si="12"/>
        <v>0</v>
      </c>
      <c r="Z10" s="74"/>
      <c r="AA10" s="75"/>
      <c r="AB10" s="110">
        <f t="shared" si="13"/>
        <v>0.45450000000000002</v>
      </c>
      <c r="AC10" s="110">
        <f t="shared" si="14"/>
        <v>1</v>
      </c>
      <c r="AD10" s="110">
        <f t="shared" si="5"/>
        <v>0.54549999999999998</v>
      </c>
    </row>
    <row r="11" spans="1:30" ht="16.5" thickTop="1" thickBot="1" x14ac:dyDescent="0.3">
      <c r="A11" s="96" t="s">
        <v>96</v>
      </c>
      <c r="B11" s="97" t="s">
        <v>121</v>
      </c>
      <c r="C11" s="98">
        <f t="shared" si="6"/>
        <v>0.75</v>
      </c>
      <c r="D11" s="98">
        <f t="shared" si="7"/>
        <v>1</v>
      </c>
      <c r="E11" s="98">
        <f t="shared" si="8"/>
        <v>1</v>
      </c>
      <c r="F11" s="82">
        <v>0.72936875000000001</v>
      </c>
      <c r="G11" s="83">
        <v>0.97249166666666664</v>
      </c>
      <c r="H11" s="84">
        <v>1</v>
      </c>
      <c r="I11" s="85">
        <v>0.7512498125</v>
      </c>
      <c r="J11" s="83">
        <v>1.0016664166666667</v>
      </c>
      <c r="K11" s="84">
        <v>1</v>
      </c>
      <c r="L11" s="85">
        <v>0.75</v>
      </c>
      <c r="M11" s="83">
        <v>1</v>
      </c>
      <c r="N11" s="84">
        <v>1</v>
      </c>
      <c r="O11" s="85">
        <v>0.75</v>
      </c>
      <c r="P11" s="83">
        <v>1</v>
      </c>
      <c r="Q11" s="84">
        <v>1</v>
      </c>
      <c r="R11" s="82">
        <v>0.75</v>
      </c>
      <c r="S11" s="83">
        <v>1</v>
      </c>
      <c r="T11" s="84">
        <v>1</v>
      </c>
      <c r="U11" s="97" t="s">
        <v>121</v>
      </c>
      <c r="V11" s="112">
        <f t="shared" si="9"/>
        <v>0.91666666666666663</v>
      </c>
      <c r="W11" s="112">
        <f t="shared" si="10"/>
        <v>2.8286446327732015E-2</v>
      </c>
      <c r="X11" s="112">
        <f t="shared" si="11"/>
        <v>2.8286446327732053E-2</v>
      </c>
      <c r="Y11" s="112">
        <f t="shared" si="12"/>
        <v>0</v>
      </c>
      <c r="Z11" s="74"/>
      <c r="AA11" s="75"/>
      <c r="AB11" s="110">
        <f t="shared" si="13"/>
        <v>0.75</v>
      </c>
      <c r="AC11" s="110">
        <f t="shared" si="14"/>
        <v>1</v>
      </c>
      <c r="AD11" s="110">
        <f t="shared" si="5"/>
        <v>0.25</v>
      </c>
    </row>
    <row r="12" spans="1:30" ht="16.5" thickTop="1" thickBot="1" x14ac:dyDescent="0.3">
      <c r="A12" s="96" t="s">
        <v>97</v>
      </c>
      <c r="B12" s="96" t="s">
        <v>77</v>
      </c>
      <c r="C12" s="98">
        <f t="shared" si="6"/>
        <v>0.9</v>
      </c>
      <c r="D12" s="98">
        <f t="shared" si="7"/>
        <v>0.8</v>
      </c>
      <c r="E12" s="98">
        <f t="shared" si="8"/>
        <v>1</v>
      </c>
      <c r="F12" s="82">
        <v>0.76384800000000008</v>
      </c>
      <c r="G12" s="83">
        <v>0.95481000000000005</v>
      </c>
      <c r="H12" s="84">
        <v>1</v>
      </c>
      <c r="I12" s="85">
        <v>0.78676344000000009</v>
      </c>
      <c r="J12" s="83">
        <v>0.98345430000000011</v>
      </c>
      <c r="K12" s="84">
        <v>1</v>
      </c>
      <c r="L12" s="85">
        <v>0.8</v>
      </c>
      <c r="M12" s="83">
        <v>1</v>
      </c>
      <c r="N12" s="84">
        <v>1</v>
      </c>
      <c r="O12" s="85">
        <v>0.8</v>
      </c>
      <c r="P12" s="83">
        <v>1</v>
      </c>
      <c r="Q12" s="84">
        <v>1</v>
      </c>
      <c r="R12" s="82">
        <v>0.8</v>
      </c>
      <c r="S12" s="83">
        <v>1</v>
      </c>
      <c r="T12" s="84">
        <v>1</v>
      </c>
      <c r="U12" s="96" t="s">
        <v>77</v>
      </c>
      <c r="V12" s="112">
        <f t="shared" si="9"/>
        <v>0.9</v>
      </c>
      <c r="W12" s="112">
        <f t="shared" si="10"/>
        <v>4.7328787926393681E-2</v>
      </c>
      <c r="X12" s="112">
        <f t="shared" si="11"/>
        <v>4.7328787926393681E-2</v>
      </c>
      <c r="Y12" s="112">
        <f t="shared" si="12"/>
        <v>0</v>
      </c>
      <c r="Z12" s="74"/>
      <c r="AA12" s="75"/>
      <c r="AB12" s="110">
        <f t="shared" si="13"/>
        <v>0.8</v>
      </c>
      <c r="AC12" s="110">
        <f t="shared" si="14"/>
        <v>1</v>
      </c>
      <c r="AD12" s="110">
        <f t="shared" si="5"/>
        <v>0.19999999999999996</v>
      </c>
    </row>
    <row r="13" spans="1:30" ht="16.5" thickTop="1" thickBot="1" x14ac:dyDescent="0.3">
      <c r="A13" s="96" t="s">
        <v>98</v>
      </c>
      <c r="B13" s="96" t="s">
        <v>78</v>
      </c>
      <c r="C13" s="98">
        <f t="shared" si="6"/>
        <v>1</v>
      </c>
      <c r="D13" s="98">
        <f t="shared" si="7"/>
        <v>0.66670000000000007</v>
      </c>
      <c r="E13" s="98">
        <f t="shared" si="8"/>
        <v>0.875</v>
      </c>
      <c r="F13" s="82">
        <v>0.67412238250000012</v>
      </c>
      <c r="G13" s="83">
        <v>0.89882984333333349</v>
      </c>
      <c r="H13" s="84">
        <v>0.9887128276666669</v>
      </c>
      <c r="I13" s="85">
        <v>0.69434605397500015</v>
      </c>
      <c r="J13" s="83">
        <v>0.9257947386333335</v>
      </c>
      <c r="K13" s="84">
        <v>1.018374212496667</v>
      </c>
      <c r="L13" s="85">
        <v>0.71517643559425015</v>
      </c>
      <c r="M13" s="83">
        <v>0.95356858079233353</v>
      </c>
      <c r="N13" s="84">
        <v>1.048925438871567</v>
      </c>
      <c r="O13" s="85">
        <v>0.7366317286620776</v>
      </c>
      <c r="P13" s="83">
        <v>0.98217563821610354</v>
      </c>
      <c r="Q13" s="84">
        <v>1.0803932020377141</v>
      </c>
      <c r="R13" s="82">
        <v>0.75</v>
      </c>
      <c r="S13" s="83">
        <v>1</v>
      </c>
      <c r="T13" s="84">
        <v>1</v>
      </c>
      <c r="U13" s="96" t="s">
        <v>78</v>
      </c>
      <c r="V13" s="112">
        <f t="shared" si="9"/>
        <v>0.84723333333333339</v>
      </c>
      <c r="W13" s="112">
        <f t="shared" si="10"/>
        <v>0.11255762969715646</v>
      </c>
      <c r="X13" s="112">
        <f t="shared" si="11"/>
        <v>0.11255762969715646</v>
      </c>
      <c r="Y13" s="112">
        <f t="shared" si="12"/>
        <v>1.14160269974149E-2</v>
      </c>
      <c r="Z13" s="74"/>
      <c r="AA13" s="75"/>
      <c r="AB13" s="110">
        <f t="shared" si="13"/>
        <v>0.66670000000000007</v>
      </c>
      <c r="AC13" s="110">
        <f t="shared" si="14"/>
        <v>1</v>
      </c>
      <c r="AD13" s="110">
        <f t="shared" si="5"/>
        <v>0.33329999999999993</v>
      </c>
    </row>
    <row r="14" spans="1:30" ht="16.5" thickTop="1" thickBot="1" x14ac:dyDescent="0.3">
      <c r="A14" s="96" t="s">
        <v>18</v>
      </c>
      <c r="B14" s="96" t="s">
        <v>18</v>
      </c>
      <c r="C14" s="98">
        <f t="shared" si="6"/>
        <v>0.6</v>
      </c>
      <c r="D14" s="98">
        <f t="shared" si="7"/>
        <v>0.61539999999999995</v>
      </c>
      <c r="E14" s="98">
        <f t="shared" si="8"/>
        <v>0.85709999999999997</v>
      </c>
      <c r="F14" s="82">
        <v>0.67487402500000004</v>
      </c>
      <c r="G14" s="83">
        <v>0.74986002777777783</v>
      </c>
      <c r="H14" s="84">
        <v>0.82484603055555572</v>
      </c>
      <c r="I14" s="85">
        <v>0.71642217358333327</v>
      </c>
      <c r="J14" s="83">
        <v>0.79602463731481476</v>
      </c>
      <c r="K14" s="84">
        <v>0.87562710104629626</v>
      </c>
      <c r="L14" s="85">
        <v>0.69754988651361116</v>
      </c>
      <c r="M14" s="83">
        <v>0.77505542945956796</v>
      </c>
      <c r="N14" s="84">
        <v>0.85256097240552486</v>
      </c>
      <c r="O14" s="85">
        <v>0.71717048921661763</v>
      </c>
      <c r="P14" s="83">
        <v>0.79685609912957511</v>
      </c>
      <c r="Q14" s="84">
        <v>0.8765417090425327</v>
      </c>
      <c r="R14" s="82">
        <v>0.73169227526432301</v>
      </c>
      <c r="S14" s="83">
        <v>0.81299141696035893</v>
      </c>
      <c r="T14" s="86">
        <v>0.89429055865639484</v>
      </c>
      <c r="U14" s="96" t="s">
        <v>18</v>
      </c>
      <c r="V14" s="73">
        <f t="shared" si="9"/>
        <v>0.6908333333333333</v>
      </c>
      <c r="W14" s="73">
        <f t="shared" si="10"/>
        <v>8.4190898092904032E-2</v>
      </c>
      <c r="X14" s="73">
        <f t="shared" si="11"/>
        <v>8.419089809290406E-2</v>
      </c>
      <c r="Y14" s="73">
        <f t="shared" si="12"/>
        <v>8.4190898092903935E-2</v>
      </c>
      <c r="Z14" s="74"/>
      <c r="AA14" s="75"/>
      <c r="AB14" s="110">
        <f t="shared" si="13"/>
        <v>0.6</v>
      </c>
      <c r="AC14" s="110">
        <f t="shared" si="14"/>
        <v>0.85709999999999997</v>
      </c>
      <c r="AD14" s="110">
        <f t="shared" si="5"/>
        <v>0.2571</v>
      </c>
    </row>
    <row r="15" spans="1:30" ht="16.5" thickTop="1" thickBot="1" x14ac:dyDescent="0.3">
      <c r="A15" s="96" t="s">
        <v>99</v>
      </c>
      <c r="B15" s="96" t="s">
        <v>79</v>
      </c>
      <c r="C15" s="98">
        <f t="shared" si="6"/>
        <v>0.57140000000000002</v>
      </c>
      <c r="D15" s="98">
        <f t="shared" si="7"/>
        <v>1</v>
      </c>
      <c r="E15" s="98">
        <f t="shared" si="8"/>
        <v>1</v>
      </c>
      <c r="F15" s="82">
        <v>0.72746620266666673</v>
      </c>
      <c r="G15" s="83">
        <v>0.90933275333333341</v>
      </c>
      <c r="H15" s="84">
        <v>1</v>
      </c>
      <c r="I15" s="85">
        <v>0.74929018874666675</v>
      </c>
      <c r="J15" s="83">
        <v>0.93661273593333338</v>
      </c>
      <c r="K15" s="84">
        <v>1</v>
      </c>
      <c r="L15" s="85">
        <v>0.77176889440906671</v>
      </c>
      <c r="M15" s="83">
        <v>0.96471111801133336</v>
      </c>
      <c r="N15" s="84">
        <v>1</v>
      </c>
      <c r="O15" s="85">
        <v>0.79492196124133874</v>
      </c>
      <c r="P15" s="83">
        <v>0.99365245155167337</v>
      </c>
      <c r="Q15" s="84">
        <v>1</v>
      </c>
      <c r="R15" s="82">
        <v>0.8</v>
      </c>
      <c r="S15" s="83">
        <v>1</v>
      </c>
      <c r="T15" s="84">
        <v>1</v>
      </c>
      <c r="U15" s="96" t="s">
        <v>79</v>
      </c>
      <c r="V15" s="112">
        <f t="shared" si="9"/>
        <v>0.85713333333333341</v>
      </c>
      <c r="W15" s="112">
        <f t="shared" si="10"/>
        <v>9.9707446294338878E-2</v>
      </c>
      <c r="X15" s="112">
        <f t="shared" si="11"/>
        <v>9.9707446294338822E-2</v>
      </c>
      <c r="Y15" s="112">
        <f t="shared" si="12"/>
        <v>0</v>
      </c>
      <c r="Z15" s="74"/>
      <c r="AA15" s="75"/>
      <c r="AB15" s="110">
        <f t="shared" si="13"/>
        <v>0.57140000000000002</v>
      </c>
      <c r="AC15" s="110">
        <f t="shared" si="14"/>
        <v>1</v>
      </c>
      <c r="AD15" s="110">
        <f t="shared" si="5"/>
        <v>0.42859999999999998</v>
      </c>
    </row>
    <row r="16" spans="1:30" ht="16.5" thickTop="1" thickBot="1" x14ac:dyDescent="0.3">
      <c r="A16" s="96" t="s">
        <v>20</v>
      </c>
      <c r="B16" s="96" t="s">
        <v>20</v>
      </c>
      <c r="C16" s="98">
        <f t="shared" si="6"/>
        <v>0.60609999999999997</v>
      </c>
      <c r="D16" s="98">
        <f t="shared" si="7"/>
        <v>0.8</v>
      </c>
      <c r="E16" s="98">
        <f t="shared" si="8"/>
        <v>0.85709999999999997</v>
      </c>
      <c r="F16" s="82">
        <v>0.75214678800000001</v>
      </c>
      <c r="G16" s="83">
        <v>0.83571865333333328</v>
      </c>
      <c r="H16" s="84">
        <v>0.91929051866666667</v>
      </c>
      <c r="I16" s="85">
        <v>0.76318385188000004</v>
      </c>
      <c r="J16" s="83">
        <v>0.84798205764444445</v>
      </c>
      <c r="K16" s="84">
        <v>0.93278026340888898</v>
      </c>
      <c r="L16" s="85">
        <v>0.76036640769213326</v>
      </c>
      <c r="M16" s="83">
        <v>0.84485156410237028</v>
      </c>
      <c r="N16" s="84">
        <v>0.92933672051260741</v>
      </c>
      <c r="O16" s="85">
        <v>0.78132265299976578</v>
      </c>
      <c r="P16" s="83">
        <v>0.86813628111085084</v>
      </c>
      <c r="Q16" s="84">
        <v>0.95494990922193601</v>
      </c>
      <c r="R16" s="82">
        <v>0.79133969998301879</v>
      </c>
      <c r="S16" s="83">
        <v>0.87926633331446524</v>
      </c>
      <c r="T16" s="86">
        <v>0.96719296664591181</v>
      </c>
      <c r="U16" s="96" t="s">
        <v>20</v>
      </c>
      <c r="V16" s="73">
        <f t="shared" si="9"/>
        <v>0.75439999999999996</v>
      </c>
      <c r="W16" s="73">
        <f t="shared" si="10"/>
        <v>5.2108062692436535E-2</v>
      </c>
      <c r="X16" s="73">
        <f t="shared" si="11"/>
        <v>5.2108062692436528E-2</v>
      </c>
      <c r="Y16" s="73">
        <f t="shared" si="12"/>
        <v>5.2108062692436515E-2</v>
      </c>
      <c r="Z16" s="74"/>
      <c r="AA16" s="75"/>
      <c r="AB16" s="110">
        <f t="shared" si="13"/>
        <v>0.60609999999999997</v>
      </c>
      <c r="AC16" s="110">
        <f t="shared" si="14"/>
        <v>0.85709999999999997</v>
      </c>
      <c r="AD16" s="110">
        <f t="shared" si="5"/>
        <v>0.251</v>
      </c>
    </row>
    <row r="17" spans="1:30" ht="16.5" thickTop="1" thickBot="1" x14ac:dyDescent="0.3">
      <c r="A17" s="96" t="s">
        <v>100</v>
      </c>
      <c r="B17" s="96" t="s">
        <v>80</v>
      </c>
      <c r="C17" s="98" t="e">
        <f>VLOOKUP($B17, List_01, 2, FALSE)</f>
        <v>#N/A</v>
      </c>
      <c r="D17" s="98" t="e">
        <f>VLOOKUP($B17, List_01, 3, FALSE)</f>
        <v>#N/A</v>
      </c>
      <c r="E17" s="98" t="e">
        <f>VLOOKUP($B17, List_01, 4, FALSE)</f>
        <v>#N/A</v>
      </c>
      <c r="F17" s="82">
        <v>0.52429492600000005</v>
      </c>
      <c r="G17" s="83">
        <v>0.58254991777777787</v>
      </c>
      <c r="H17" s="84">
        <v>0.64080490955555569</v>
      </c>
      <c r="I17" s="85">
        <v>0.54980285059333356</v>
      </c>
      <c r="J17" s="83">
        <v>0.61089205621481502</v>
      </c>
      <c r="K17" s="84">
        <v>0.67198126183629658</v>
      </c>
      <c r="L17" s="85">
        <v>0.56200589596371131</v>
      </c>
      <c r="M17" s="83">
        <v>0.62445099551523475</v>
      </c>
      <c r="N17" s="84">
        <v>0.68689609506675831</v>
      </c>
      <c r="O17" s="85">
        <v>0.5617289275779187</v>
      </c>
      <c r="P17" s="83">
        <v>0.62414325286435413</v>
      </c>
      <c r="Q17" s="84">
        <v>0.68655757815078955</v>
      </c>
      <c r="R17" s="82">
        <v>0.57458126811967081</v>
      </c>
      <c r="S17" s="83">
        <v>0.63842363124407864</v>
      </c>
      <c r="T17" s="86">
        <v>0.70226599436848658</v>
      </c>
      <c r="U17" s="96" t="s">
        <v>80</v>
      </c>
      <c r="V17" s="73"/>
      <c r="W17" s="73">
        <f t="shared" si="10"/>
        <v>9.5912318860912935E-2</v>
      </c>
      <c r="X17" s="73">
        <f t="shared" si="11"/>
        <v>9.591231886091281E-2</v>
      </c>
      <c r="Y17" s="73">
        <f t="shared" si="12"/>
        <v>9.5912318860912865E-2</v>
      </c>
      <c r="Z17" s="74"/>
      <c r="AA17" s="75"/>
      <c r="AB17" s="110"/>
      <c r="AC17" s="110"/>
      <c r="AD17" s="110"/>
    </row>
    <row r="18" spans="1:30" ht="16.5" thickTop="1" thickBot="1" x14ac:dyDescent="0.3">
      <c r="A18" s="96" t="s">
        <v>101</v>
      </c>
      <c r="B18" s="96" t="s">
        <v>122</v>
      </c>
      <c r="C18" s="98" t="e">
        <f>VLOOKUP($B18, List_01, 2, FALSE)</f>
        <v>#N/A</v>
      </c>
      <c r="D18" s="98" t="e">
        <f>VLOOKUP($B18, List_01, 3, FALSE)</f>
        <v>#N/A</v>
      </c>
      <c r="E18" s="98" t="e">
        <f>VLOOKUP($B18, List_01, 4, FALSE)</f>
        <v>#N/A</v>
      </c>
      <c r="F18" s="82">
        <v>0.71858300200000014</v>
      </c>
      <c r="G18" s="83">
        <v>0.79842555777777791</v>
      </c>
      <c r="H18" s="84">
        <v>0.87826811355555578</v>
      </c>
      <c r="I18" s="85">
        <v>0.71809649935333331</v>
      </c>
      <c r="J18" s="83">
        <v>0.79788499928148138</v>
      </c>
      <c r="K18" s="84">
        <v>0.87767349920962956</v>
      </c>
      <c r="L18" s="85">
        <v>0.72430276413131112</v>
      </c>
      <c r="M18" s="83">
        <v>0.80478084903479008</v>
      </c>
      <c r="N18" s="84">
        <v>0.88525893393826915</v>
      </c>
      <c r="O18" s="85">
        <v>0.7419372444830612</v>
      </c>
      <c r="P18" s="83">
        <v>0.82437471609229018</v>
      </c>
      <c r="Q18" s="84">
        <v>0.90681218770151928</v>
      </c>
      <c r="R18" s="82">
        <v>0.7499555344022456</v>
      </c>
      <c r="S18" s="83">
        <v>0.83328392711360622</v>
      </c>
      <c r="T18" s="86">
        <v>0.91661231982496694</v>
      </c>
      <c r="U18" s="96" t="s">
        <v>122</v>
      </c>
      <c r="V18" s="73"/>
      <c r="W18" s="73">
        <f t="shared" si="10"/>
        <v>4.3658884659013214E-2</v>
      </c>
      <c r="X18" s="73">
        <f t="shared" si="11"/>
        <v>4.3658884659013228E-2</v>
      </c>
      <c r="Y18" s="73">
        <f t="shared" si="12"/>
        <v>4.3658884659013242E-2</v>
      </c>
      <c r="Z18" s="74"/>
      <c r="AA18" s="75"/>
      <c r="AB18" s="110"/>
      <c r="AC18" s="110"/>
      <c r="AD18" s="110"/>
    </row>
    <row r="19" spans="1:30" ht="16.5" thickTop="1" thickBot="1" x14ac:dyDescent="0.3">
      <c r="A19" s="99" t="s">
        <v>24</v>
      </c>
      <c r="B19" s="99" t="s">
        <v>24</v>
      </c>
      <c r="C19" s="98" t="s">
        <v>28</v>
      </c>
      <c r="D19" s="98" t="s">
        <v>28</v>
      </c>
      <c r="E19" s="98" t="s">
        <v>28</v>
      </c>
      <c r="F19" s="82"/>
      <c r="G19" s="83"/>
      <c r="H19" s="84"/>
      <c r="I19" s="85"/>
      <c r="J19" s="83"/>
      <c r="K19" s="84"/>
      <c r="L19" s="85"/>
      <c r="M19" s="83"/>
      <c r="N19" s="84"/>
      <c r="O19" s="85"/>
      <c r="P19" s="83"/>
      <c r="Q19" s="84"/>
      <c r="R19" s="82"/>
      <c r="S19" s="83"/>
      <c r="T19" s="86"/>
      <c r="U19" s="99" t="s">
        <v>24</v>
      </c>
      <c r="V19" s="73"/>
      <c r="W19" s="73"/>
      <c r="X19" s="73"/>
      <c r="Y19" s="73"/>
      <c r="Z19" s="74"/>
      <c r="AA19" s="75"/>
      <c r="AB19" s="110"/>
      <c r="AC19" s="110"/>
      <c r="AD19" s="110"/>
    </row>
    <row r="20" spans="1:30" ht="16.5" thickTop="1" thickBot="1" x14ac:dyDescent="0.3">
      <c r="A20" s="99" t="s">
        <v>25</v>
      </c>
      <c r="B20" s="99" t="s">
        <v>25</v>
      </c>
      <c r="C20" s="98" t="s">
        <v>28</v>
      </c>
      <c r="D20" s="98" t="s">
        <v>28</v>
      </c>
      <c r="E20" s="98" t="s">
        <v>28</v>
      </c>
      <c r="F20" s="82"/>
      <c r="G20" s="83"/>
      <c r="H20" s="84"/>
      <c r="I20" s="85"/>
      <c r="J20" s="83"/>
      <c r="K20" s="84"/>
      <c r="L20" s="85"/>
      <c r="M20" s="83"/>
      <c r="N20" s="84"/>
      <c r="O20" s="85"/>
      <c r="P20" s="83"/>
      <c r="Q20" s="84"/>
      <c r="R20" s="82"/>
      <c r="S20" s="83"/>
      <c r="T20" s="86"/>
      <c r="U20" s="99" t="s">
        <v>25</v>
      </c>
      <c r="V20" s="73"/>
      <c r="W20" s="73"/>
      <c r="X20" s="73"/>
      <c r="Y20" s="73"/>
      <c r="Z20" s="74"/>
      <c r="AA20" s="75"/>
      <c r="AB20" s="110"/>
      <c r="AC20" s="110"/>
      <c r="AD20" s="110"/>
    </row>
    <row r="21" spans="1:30" ht="16.5" thickTop="1" thickBot="1" x14ac:dyDescent="0.3">
      <c r="A21" s="99" t="s">
        <v>26</v>
      </c>
      <c r="B21" s="99" t="s">
        <v>26</v>
      </c>
      <c r="C21" s="98" t="s">
        <v>28</v>
      </c>
      <c r="D21" s="98" t="s">
        <v>28</v>
      </c>
      <c r="E21" s="98" t="s">
        <v>28</v>
      </c>
      <c r="F21" s="82"/>
      <c r="G21" s="83"/>
      <c r="H21" s="84"/>
      <c r="I21" s="85"/>
      <c r="J21" s="83"/>
      <c r="K21" s="84"/>
      <c r="L21" s="85"/>
      <c r="M21" s="83"/>
      <c r="N21" s="84"/>
      <c r="O21" s="85"/>
      <c r="P21" s="83"/>
      <c r="Q21" s="84"/>
      <c r="R21" s="82"/>
      <c r="S21" s="83"/>
      <c r="T21" s="86"/>
      <c r="U21" s="99" t="s">
        <v>26</v>
      </c>
      <c r="V21" s="73"/>
      <c r="W21" s="73"/>
      <c r="X21" s="73"/>
      <c r="Y21" s="73"/>
      <c r="Z21" s="74"/>
      <c r="AA21" s="75"/>
      <c r="AB21" s="110"/>
      <c r="AC21" s="110"/>
      <c r="AD21" s="110"/>
    </row>
    <row r="22" spans="1:30" ht="16.5" thickTop="1" thickBot="1" x14ac:dyDescent="0.3">
      <c r="A22" s="96" t="s">
        <v>102</v>
      </c>
      <c r="B22" s="96" t="s">
        <v>84</v>
      </c>
      <c r="C22" s="98">
        <f t="shared" ref="C22:C32" si="15">VLOOKUP($A22, List_01, 2, FALSE)</f>
        <v>0.5</v>
      </c>
      <c r="D22" s="98">
        <f t="shared" ref="D22:D32" si="16">VLOOKUP($A22, List_01, 3, FALSE)</f>
        <v>0.69230000000000003</v>
      </c>
      <c r="E22" s="98">
        <f t="shared" ref="E22:E32" si="17">VLOOKUP($A22, List_01, 4, FALSE)</f>
        <v>0.78790000000000004</v>
      </c>
      <c r="F22" s="82">
        <v>0.59329886044444446</v>
      </c>
      <c r="G22" s="83">
        <v>0.74162357555555558</v>
      </c>
      <c r="H22" s="84">
        <v>0.81578593311111125</v>
      </c>
      <c r="I22" s="85">
        <v>0.60684640253037037</v>
      </c>
      <c r="J22" s="83">
        <v>0.75855800316296285</v>
      </c>
      <c r="K22" s="84">
        <v>0.8344138034792592</v>
      </c>
      <c r="L22" s="85">
        <v>0.59878713406579764</v>
      </c>
      <c r="M22" s="83">
        <v>0.74848391758224697</v>
      </c>
      <c r="N22" s="84">
        <v>0.82333230934047175</v>
      </c>
      <c r="O22" s="85">
        <v>0.61763345631727695</v>
      </c>
      <c r="P22" s="83">
        <v>0.77204182039659619</v>
      </c>
      <c r="Q22" s="84">
        <v>0.84924600243625592</v>
      </c>
      <c r="R22" s="82">
        <v>0.62598833423361611</v>
      </c>
      <c r="S22" s="83">
        <v>0.78248541779202008</v>
      </c>
      <c r="T22" s="86">
        <v>0.86073395957122212</v>
      </c>
      <c r="U22" s="96" t="s">
        <v>84</v>
      </c>
      <c r="V22" s="73">
        <f t="shared" si="9"/>
        <v>0.66006666666666669</v>
      </c>
      <c r="W22" s="73">
        <f t="shared" si="10"/>
        <v>5.5097819949769866E-2</v>
      </c>
      <c r="X22" s="73">
        <f t="shared" si="11"/>
        <v>5.5097819949769797E-2</v>
      </c>
      <c r="Y22" s="73">
        <f t="shared" si="12"/>
        <v>5.5097819949769693E-2</v>
      </c>
      <c r="Z22" s="74"/>
      <c r="AA22" s="75"/>
      <c r="AB22" s="110">
        <f t="shared" ref="AB22:AB32" si="18">MIN(C22:E22)</f>
        <v>0.5</v>
      </c>
      <c r="AC22" s="110">
        <f t="shared" ref="AC22:AC32" si="19">MAX(C22:E22)</f>
        <v>0.78790000000000004</v>
      </c>
      <c r="AD22" s="110">
        <f t="shared" si="5"/>
        <v>0.28790000000000004</v>
      </c>
    </row>
    <row r="23" spans="1:30" ht="16.5" thickTop="1" thickBot="1" x14ac:dyDescent="0.3">
      <c r="A23" s="96" t="s">
        <v>103</v>
      </c>
      <c r="B23" s="96" t="s">
        <v>123</v>
      </c>
      <c r="C23" s="98">
        <f t="shared" si="15"/>
        <v>0.83329999999999993</v>
      </c>
      <c r="D23" s="98">
        <f t="shared" si="16"/>
        <v>1</v>
      </c>
      <c r="E23" s="98">
        <f t="shared" si="17"/>
        <v>1</v>
      </c>
      <c r="F23" s="82">
        <v>0.9</v>
      </c>
      <c r="G23" s="83">
        <v>1</v>
      </c>
      <c r="H23" s="84">
        <v>1</v>
      </c>
      <c r="I23" s="85">
        <v>0.9</v>
      </c>
      <c r="J23" s="83">
        <v>1</v>
      </c>
      <c r="K23" s="84">
        <v>1</v>
      </c>
      <c r="L23" s="85">
        <v>0.9</v>
      </c>
      <c r="M23" s="83">
        <v>1</v>
      </c>
      <c r="N23" s="84">
        <v>1</v>
      </c>
      <c r="O23" s="85">
        <v>0.9</v>
      </c>
      <c r="P23" s="83">
        <v>1</v>
      </c>
      <c r="Q23" s="84">
        <v>1</v>
      </c>
      <c r="R23" s="82">
        <v>0.9</v>
      </c>
      <c r="S23" s="83">
        <v>1</v>
      </c>
      <c r="T23" s="86">
        <v>1</v>
      </c>
      <c r="U23" s="96" t="s">
        <v>123</v>
      </c>
      <c r="V23" s="73">
        <f t="shared" si="9"/>
        <v>0.94443333333333335</v>
      </c>
      <c r="W23" s="73">
        <f t="shared" si="10"/>
        <v>0</v>
      </c>
      <c r="X23" s="73">
        <f t="shared" si="11"/>
        <v>0</v>
      </c>
      <c r="Y23" s="73">
        <f t="shared" si="12"/>
        <v>0</v>
      </c>
      <c r="Z23" s="74"/>
      <c r="AA23" s="75"/>
      <c r="AB23" s="110">
        <f t="shared" si="18"/>
        <v>0.83329999999999993</v>
      </c>
      <c r="AC23" s="110">
        <f t="shared" si="19"/>
        <v>1</v>
      </c>
      <c r="AD23" s="110">
        <f t="shared" si="5"/>
        <v>0.16670000000000007</v>
      </c>
    </row>
    <row r="24" spans="1:30" ht="16.5" thickTop="1" thickBot="1" x14ac:dyDescent="0.3">
      <c r="A24" s="99" t="s">
        <v>27</v>
      </c>
      <c r="B24" s="99" t="s">
        <v>27</v>
      </c>
      <c r="C24" s="98" t="str">
        <f t="shared" si="15"/>
        <v>New</v>
      </c>
      <c r="D24" s="98" t="str">
        <f t="shared" si="16"/>
        <v>New</v>
      </c>
      <c r="E24" s="98" t="str">
        <f t="shared" si="17"/>
        <v>New</v>
      </c>
      <c r="F24" s="82">
        <v>0.60300000000000009</v>
      </c>
      <c r="G24" s="83">
        <v>0.67</v>
      </c>
      <c r="H24" s="84">
        <v>0.7370000000000001</v>
      </c>
      <c r="I24" s="85">
        <v>0.72360000000000002</v>
      </c>
      <c r="J24" s="83">
        <v>0.80400000000000005</v>
      </c>
      <c r="K24" s="84">
        <v>0.88440000000000007</v>
      </c>
      <c r="L24" s="85">
        <v>0.79596000000000011</v>
      </c>
      <c r="M24" s="83">
        <v>0.88440000000000007</v>
      </c>
      <c r="N24" s="84">
        <v>0.97284000000000015</v>
      </c>
      <c r="O24" s="85">
        <v>0.81983880000000009</v>
      </c>
      <c r="P24" s="83">
        <v>0.91093200000000007</v>
      </c>
      <c r="Q24" s="84">
        <v>1.0020252000000001</v>
      </c>
      <c r="R24" s="82">
        <v>0.84443396400000015</v>
      </c>
      <c r="S24" s="83">
        <v>0.93825996000000011</v>
      </c>
      <c r="T24" s="86">
        <v>1</v>
      </c>
      <c r="U24" s="99" t="s">
        <v>27</v>
      </c>
      <c r="V24" s="73"/>
      <c r="W24" s="73">
        <f t="shared" si="10"/>
        <v>0.40038800000000002</v>
      </c>
      <c r="X24" s="73">
        <f t="shared" si="11"/>
        <v>0.40038800000000008</v>
      </c>
      <c r="Y24" s="73">
        <f t="shared" si="12"/>
        <v>0.35685210312075966</v>
      </c>
      <c r="Z24" s="74"/>
      <c r="AA24" s="75"/>
      <c r="AB24" s="110">
        <f t="shared" si="18"/>
        <v>0</v>
      </c>
      <c r="AC24" s="110">
        <f t="shared" si="19"/>
        <v>0</v>
      </c>
      <c r="AD24" s="110">
        <f t="shared" si="5"/>
        <v>0</v>
      </c>
    </row>
    <row r="25" spans="1:30" ht="16.5" thickTop="1" thickBot="1" x14ac:dyDescent="0.3">
      <c r="A25" s="96" t="s">
        <v>104</v>
      </c>
      <c r="B25" s="96" t="s">
        <v>104</v>
      </c>
      <c r="C25" s="98">
        <f t="shared" si="15"/>
        <v>0.33329999999999999</v>
      </c>
      <c r="D25" s="98">
        <f t="shared" si="16"/>
        <v>0.22219999999999998</v>
      </c>
      <c r="E25" s="98">
        <f t="shared" si="17"/>
        <v>0.83330000000000004</v>
      </c>
      <c r="F25" s="68">
        <v>0.473487292</v>
      </c>
      <c r="G25" s="69">
        <v>0.52609699111111108</v>
      </c>
      <c r="H25" s="70">
        <v>0.57870669022222221</v>
      </c>
      <c r="I25" s="71">
        <v>0.56739146225333337</v>
      </c>
      <c r="J25" s="69">
        <v>0.63043495805925931</v>
      </c>
      <c r="K25" s="70">
        <v>0.69347845386518525</v>
      </c>
      <c r="L25" s="71">
        <v>0.50470616429364434</v>
      </c>
      <c r="M25" s="69">
        <v>0.56078462699293818</v>
      </c>
      <c r="N25" s="70">
        <v>0.61686308969223203</v>
      </c>
      <c r="O25" s="71">
        <v>0.53065082203446234</v>
      </c>
      <c r="P25" s="69">
        <v>0.58961202448273597</v>
      </c>
      <c r="Q25" s="70">
        <v>0.64857322693100961</v>
      </c>
      <c r="R25" s="68">
        <v>0.5502769673462945</v>
      </c>
      <c r="S25" s="69">
        <v>0.61141885260699391</v>
      </c>
      <c r="T25" s="72">
        <v>0.67256073786769333</v>
      </c>
      <c r="U25" s="96" t="s">
        <v>104</v>
      </c>
      <c r="V25" s="73">
        <f t="shared" si="9"/>
        <v>0.46293333333333336</v>
      </c>
      <c r="W25" s="73">
        <f t="shared" si="10"/>
        <v>0.16217895737377994</v>
      </c>
      <c r="X25" s="73">
        <f t="shared" si="11"/>
        <v>0.16217895737378007</v>
      </c>
      <c r="Y25" s="73">
        <f t="shared" si="12"/>
        <v>0.16217895737378005</v>
      </c>
      <c r="Z25" s="74"/>
      <c r="AA25" s="75"/>
      <c r="AB25" s="110">
        <f t="shared" si="18"/>
        <v>0.22219999999999998</v>
      </c>
      <c r="AC25" s="110">
        <f t="shared" si="19"/>
        <v>0.83330000000000004</v>
      </c>
      <c r="AD25" s="110">
        <f t="shared" si="5"/>
        <v>0.61110000000000009</v>
      </c>
    </row>
    <row r="26" spans="1:30" ht="16.5" thickTop="1" thickBot="1" x14ac:dyDescent="0.3">
      <c r="A26" s="96" t="s">
        <v>105</v>
      </c>
      <c r="B26" s="97" t="s">
        <v>105</v>
      </c>
      <c r="C26" s="98">
        <f t="shared" si="15"/>
        <v>0.8</v>
      </c>
      <c r="D26" s="98">
        <f t="shared" si="16"/>
        <v>0.75</v>
      </c>
      <c r="E26" s="98">
        <f t="shared" si="17"/>
        <v>0.875</v>
      </c>
      <c r="F26" s="82">
        <v>0.75939324999999991</v>
      </c>
      <c r="G26" s="83">
        <v>0.84377027777777769</v>
      </c>
      <c r="H26" s="84">
        <v>0.92814730555555558</v>
      </c>
      <c r="I26" s="85">
        <v>0.7883682658333333</v>
      </c>
      <c r="J26" s="83">
        <v>0.87596473981481482</v>
      </c>
      <c r="K26" s="84">
        <v>0.96356121379629633</v>
      </c>
      <c r="L26" s="85">
        <v>0.7886663704361111</v>
      </c>
      <c r="M26" s="83">
        <v>0.87629596715123459</v>
      </c>
      <c r="N26" s="84">
        <v>0.96392556386635808</v>
      </c>
      <c r="O26" s="85">
        <v>0.80217357428584257</v>
      </c>
      <c r="P26" s="83">
        <v>0.89130397142871398</v>
      </c>
      <c r="Q26" s="84">
        <v>0.9804343685715855</v>
      </c>
      <c r="R26" s="82">
        <v>0.81686148562398198</v>
      </c>
      <c r="S26" s="83">
        <v>0.90762387291553548</v>
      </c>
      <c r="T26" s="86">
        <v>0.99838626020708909</v>
      </c>
      <c r="U26" s="97" t="s">
        <v>105</v>
      </c>
      <c r="V26" s="73">
        <f t="shared" si="9"/>
        <v>0.80833333333333324</v>
      </c>
      <c r="W26" s="73">
        <f t="shared" si="10"/>
        <v>7.5676516250285444E-2</v>
      </c>
      <c r="X26" s="73">
        <f t="shared" si="11"/>
        <v>7.5676516250285361E-2</v>
      </c>
      <c r="Y26" s="73">
        <f t="shared" si="12"/>
        <v>7.5676516250285292E-2</v>
      </c>
      <c r="Z26" s="74"/>
      <c r="AA26" s="75"/>
      <c r="AB26" s="110">
        <f t="shared" si="18"/>
        <v>0.75</v>
      </c>
      <c r="AC26" s="110">
        <f t="shared" si="19"/>
        <v>0.875</v>
      </c>
      <c r="AD26" s="110">
        <f t="shared" si="5"/>
        <v>0.125</v>
      </c>
    </row>
    <row r="27" spans="1:30" ht="16.5" thickTop="1" thickBot="1" x14ac:dyDescent="0.3">
      <c r="A27" s="99" t="s">
        <v>106</v>
      </c>
      <c r="B27" s="87" t="s">
        <v>81</v>
      </c>
      <c r="C27" s="98">
        <f t="shared" si="15"/>
        <v>1</v>
      </c>
      <c r="D27" s="98" t="str">
        <f t="shared" si="16"/>
        <v>n/a</v>
      </c>
      <c r="E27" s="98">
        <f t="shared" si="17"/>
        <v>1</v>
      </c>
      <c r="F27" s="82">
        <v>0.9</v>
      </c>
      <c r="G27" s="83">
        <v>1</v>
      </c>
      <c r="H27" s="84">
        <v>1</v>
      </c>
      <c r="I27" s="85">
        <v>0.9</v>
      </c>
      <c r="J27" s="83">
        <v>1</v>
      </c>
      <c r="K27" s="84">
        <v>1</v>
      </c>
      <c r="L27" s="85">
        <v>0.9</v>
      </c>
      <c r="M27" s="83">
        <v>1</v>
      </c>
      <c r="N27" s="84">
        <v>1</v>
      </c>
      <c r="O27" s="85">
        <v>0.9</v>
      </c>
      <c r="P27" s="83">
        <v>1</v>
      </c>
      <c r="Q27" s="84">
        <v>1</v>
      </c>
      <c r="R27" s="82">
        <v>0.9</v>
      </c>
      <c r="S27" s="83">
        <v>1</v>
      </c>
      <c r="T27" s="86">
        <v>1</v>
      </c>
      <c r="U27" s="87" t="s">
        <v>81</v>
      </c>
      <c r="V27" s="73">
        <f t="shared" si="9"/>
        <v>1</v>
      </c>
      <c r="W27" s="73">
        <f t="shared" si="10"/>
        <v>0</v>
      </c>
      <c r="X27" s="73">
        <f t="shared" si="11"/>
        <v>0</v>
      </c>
      <c r="Y27" s="73">
        <f t="shared" si="12"/>
        <v>0</v>
      </c>
      <c r="Z27" s="74"/>
      <c r="AA27" s="75"/>
      <c r="AB27" s="110">
        <f t="shared" si="18"/>
        <v>1</v>
      </c>
      <c r="AC27" s="110">
        <f t="shared" si="19"/>
        <v>1</v>
      </c>
      <c r="AD27" s="110">
        <f t="shared" si="5"/>
        <v>0</v>
      </c>
    </row>
    <row r="28" spans="1:30" ht="16.5" thickTop="1" thickBot="1" x14ac:dyDescent="0.3">
      <c r="A28" s="99" t="s">
        <v>29</v>
      </c>
      <c r="B28" s="99" t="s">
        <v>29</v>
      </c>
      <c r="C28" s="98" t="str">
        <f t="shared" si="15"/>
        <v>New</v>
      </c>
      <c r="D28" s="98" t="str">
        <f t="shared" si="16"/>
        <v>New</v>
      </c>
      <c r="E28" s="98" t="str">
        <f t="shared" si="17"/>
        <v>New</v>
      </c>
      <c r="F28" s="82">
        <v>0.78794999999999993</v>
      </c>
      <c r="G28" s="83">
        <v>0.87549999999999994</v>
      </c>
      <c r="H28" s="84">
        <v>0.96305000000000007</v>
      </c>
      <c r="I28" s="85">
        <v>0.81158849999999993</v>
      </c>
      <c r="J28" s="83">
        <v>0.90176499999999993</v>
      </c>
      <c r="K28" s="84">
        <v>0.99194150000000003</v>
      </c>
      <c r="L28" s="85">
        <v>0.83593615500000007</v>
      </c>
      <c r="M28" s="83">
        <v>0.92881795</v>
      </c>
      <c r="N28" s="84">
        <v>1</v>
      </c>
      <c r="O28" s="85">
        <v>0.86101423965000001</v>
      </c>
      <c r="P28" s="83">
        <v>0.95668248850000004</v>
      </c>
      <c r="Q28" s="84">
        <v>1</v>
      </c>
      <c r="R28" s="82">
        <v>0.88684466683950003</v>
      </c>
      <c r="S28" s="83">
        <v>0.98538296315500007</v>
      </c>
      <c r="T28" s="86">
        <v>1</v>
      </c>
      <c r="U28" s="99" t="s">
        <v>29</v>
      </c>
      <c r="V28" s="73"/>
      <c r="W28" s="73">
        <f t="shared" si="10"/>
        <v>0.12550881000000014</v>
      </c>
      <c r="X28" s="73">
        <f t="shared" si="11"/>
        <v>0.12550881000000014</v>
      </c>
      <c r="Y28" s="73">
        <f t="shared" si="12"/>
        <v>3.8367685997611679E-2</v>
      </c>
      <c r="Z28" s="74"/>
      <c r="AA28" s="75"/>
      <c r="AB28" s="110">
        <f t="shared" si="18"/>
        <v>0</v>
      </c>
      <c r="AC28" s="110">
        <f t="shared" si="19"/>
        <v>0</v>
      </c>
      <c r="AD28" s="110">
        <f t="shared" si="5"/>
        <v>0</v>
      </c>
    </row>
    <row r="29" spans="1:30" ht="16.5" thickTop="1" thickBot="1" x14ac:dyDescent="0.3">
      <c r="A29" s="96" t="s">
        <v>14</v>
      </c>
      <c r="B29" s="96" t="s">
        <v>82</v>
      </c>
      <c r="C29" s="98">
        <f t="shared" si="15"/>
        <v>1</v>
      </c>
      <c r="D29" s="98">
        <f t="shared" si="16"/>
        <v>0.91</v>
      </c>
      <c r="E29" s="98">
        <f t="shared" si="17"/>
        <v>1</v>
      </c>
      <c r="F29" s="100">
        <v>0.75</v>
      </c>
      <c r="G29" s="101">
        <v>0.85</v>
      </c>
      <c r="H29" s="102">
        <v>1</v>
      </c>
      <c r="I29" s="103">
        <v>0.75</v>
      </c>
      <c r="J29" s="101">
        <v>0.85</v>
      </c>
      <c r="K29" s="102">
        <v>1</v>
      </c>
      <c r="L29" s="103">
        <v>0.75</v>
      </c>
      <c r="M29" s="101">
        <v>0.85</v>
      </c>
      <c r="N29" s="102">
        <v>1</v>
      </c>
      <c r="O29" s="103">
        <v>0.75</v>
      </c>
      <c r="P29" s="101">
        <v>0.85</v>
      </c>
      <c r="Q29" s="102">
        <v>1</v>
      </c>
      <c r="R29" s="103">
        <v>0.75</v>
      </c>
      <c r="S29" s="101">
        <v>0.85</v>
      </c>
      <c r="T29" s="102">
        <v>1</v>
      </c>
      <c r="U29" s="96" t="s">
        <v>82</v>
      </c>
      <c r="V29" s="113">
        <f t="shared" si="9"/>
        <v>0.97000000000000008</v>
      </c>
      <c r="W29" s="113">
        <f t="shared" si="10"/>
        <v>0</v>
      </c>
      <c r="X29" s="113">
        <f t="shared" si="11"/>
        <v>0</v>
      </c>
      <c r="Y29" s="114">
        <f t="shared" si="12"/>
        <v>0</v>
      </c>
      <c r="Z29" s="74"/>
      <c r="AA29" s="75"/>
      <c r="AB29" s="110">
        <f t="shared" si="18"/>
        <v>0.91</v>
      </c>
      <c r="AC29" s="110">
        <f t="shared" si="19"/>
        <v>1</v>
      </c>
      <c r="AD29" s="110">
        <f t="shared" si="5"/>
        <v>8.9999999999999969E-2</v>
      </c>
    </row>
    <row r="30" spans="1:30" ht="16.5" thickTop="1" thickBot="1" x14ac:dyDescent="0.3">
      <c r="A30" s="96" t="s">
        <v>16</v>
      </c>
      <c r="B30" s="96" t="s">
        <v>16</v>
      </c>
      <c r="C30" s="98">
        <f t="shared" si="15"/>
        <v>1</v>
      </c>
      <c r="D30" s="98">
        <f t="shared" si="16"/>
        <v>1</v>
      </c>
      <c r="E30" s="98">
        <f t="shared" si="17"/>
        <v>1</v>
      </c>
      <c r="F30" s="104">
        <v>0.65</v>
      </c>
      <c r="G30" s="105">
        <v>0.7</v>
      </c>
      <c r="H30" s="106">
        <v>1</v>
      </c>
      <c r="I30" s="107">
        <v>0.65</v>
      </c>
      <c r="J30" s="105">
        <v>0.7</v>
      </c>
      <c r="K30" s="106">
        <v>1</v>
      </c>
      <c r="L30" s="107">
        <v>0.65</v>
      </c>
      <c r="M30" s="105">
        <v>0.7</v>
      </c>
      <c r="N30" s="106">
        <v>1</v>
      </c>
      <c r="O30" s="107">
        <v>0.65</v>
      </c>
      <c r="P30" s="105">
        <v>0.7</v>
      </c>
      <c r="Q30" s="106">
        <v>1</v>
      </c>
      <c r="R30" s="107">
        <v>0.65</v>
      </c>
      <c r="S30" s="105">
        <v>0.7</v>
      </c>
      <c r="T30" s="106">
        <v>1</v>
      </c>
      <c r="U30" s="96" t="s">
        <v>16</v>
      </c>
      <c r="V30" s="115">
        <f t="shared" si="9"/>
        <v>1</v>
      </c>
      <c r="W30" s="115">
        <f t="shared" si="10"/>
        <v>0</v>
      </c>
      <c r="X30" s="115">
        <f t="shared" si="11"/>
        <v>0</v>
      </c>
      <c r="Y30" s="116">
        <f t="shared" si="12"/>
        <v>0</v>
      </c>
      <c r="Z30" s="74"/>
      <c r="AA30" s="75"/>
      <c r="AB30" s="110">
        <f t="shared" si="18"/>
        <v>1</v>
      </c>
      <c r="AC30" s="110">
        <f t="shared" si="19"/>
        <v>1</v>
      </c>
      <c r="AD30" s="110">
        <f t="shared" si="5"/>
        <v>0</v>
      </c>
    </row>
    <row r="31" spans="1:30" ht="16.5" thickTop="1" thickBot="1" x14ac:dyDescent="0.3">
      <c r="A31" s="96" t="s">
        <v>15</v>
      </c>
      <c r="B31" s="96" t="s">
        <v>83</v>
      </c>
      <c r="C31" s="98">
        <f t="shared" si="15"/>
        <v>0.94</v>
      </c>
      <c r="D31" s="98">
        <f t="shared" si="16"/>
        <v>0.94</v>
      </c>
      <c r="E31" s="98">
        <f t="shared" si="17"/>
        <v>0.95</v>
      </c>
      <c r="F31" s="104">
        <v>0.65</v>
      </c>
      <c r="G31" s="105">
        <v>0.7</v>
      </c>
      <c r="H31" s="106">
        <v>1</v>
      </c>
      <c r="I31" s="107">
        <v>0.65</v>
      </c>
      <c r="J31" s="105">
        <v>0.7</v>
      </c>
      <c r="K31" s="106">
        <v>1</v>
      </c>
      <c r="L31" s="107">
        <v>0.65</v>
      </c>
      <c r="M31" s="105">
        <v>0.7</v>
      </c>
      <c r="N31" s="106">
        <v>1</v>
      </c>
      <c r="O31" s="107">
        <v>0.65</v>
      </c>
      <c r="P31" s="105">
        <v>0.7</v>
      </c>
      <c r="Q31" s="106">
        <v>1</v>
      </c>
      <c r="R31" s="107">
        <v>0.65</v>
      </c>
      <c r="S31" s="105">
        <v>0.7</v>
      </c>
      <c r="T31" s="106">
        <v>1</v>
      </c>
      <c r="U31" s="96" t="s">
        <v>83</v>
      </c>
      <c r="V31" s="117">
        <f t="shared" si="9"/>
        <v>0.94333333333333336</v>
      </c>
      <c r="W31" s="117">
        <f t="shared" si="10"/>
        <v>0</v>
      </c>
      <c r="X31" s="117">
        <f t="shared" si="11"/>
        <v>0</v>
      </c>
      <c r="Y31" s="118">
        <f t="shared" si="12"/>
        <v>0</v>
      </c>
      <c r="Z31" s="74"/>
      <c r="AA31" s="75"/>
      <c r="AB31" s="110">
        <f t="shared" si="18"/>
        <v>0.94</v>
      </c>
      <c r="AC31" s="110">
        <f t="shared" si="19"/>
        <v>0.95</v>
      </c>
      <c r="AD31" s="110">
        <f t="shared" si="5"/>
        <v>1.0000000000000009E-2</v>
      </c>
    </row>
    <row r="32" spans="1:30" ht="16.5" thickTop="1" thickBot="1" x14ac:dyDescent="0.3">
      <c r="A32" s="96" t="s">
        <v>21</v>
      </c>
      <c r="B32" s="96" t="s">
        <v>21</v>
      </c>
      <c r="C32" s="98">
        <f t="shared" si="15"/>
        <v>1</v>
      </c>
      <c r="D32" s="98">
        <f t="shared" si="16"/>
        <v>0.8</v>
      </c>
      <c r="E32" s="98">
        <f t="shared" si="17"/>
        <v>0.86670000000000003</v>
      </c>
      <c r="F32" s="82">
        <v>0.75442720800000007</v>
      </c>
      <c r="G32" s="83">
        <v>0.94303401000000009</v>
      </c>
      <c r="H32" s="106">
        <v>1</v>
      </c>
      <c r="I32" s="85">
        <v>0.7770600242400002</v>
      </c>
      <c r="J32" s="83">
        <v>0.97132503030000017</v>
      </c>
      <c r="K32" s="84">
        <v>1</v>
      </c>
      <c r="L32" s="85">
        <v>0.80037182496720016</v>
      </c>
      <c r="M32" s="83">
        <v>1.0004647812090002</v>
      </c>
      <c r="N32" s="84">
        <v>1</v>
      </c>
      <c r="O32" s="85">
        <v>0.8</v>
      </c>
      <c r="P32" s="83">
        <v>1</v>
      </c>
      <c r="Q32" s="84">
        <v>1</v>
      </c>
      <c r="R32" s="82">
        <v>0.8</v>
      </c>
      <c r="S32" s="83">
        <v>1</v>
      </c>
      <c r="T32" s="86">
        <v>1</v>
      </c>
      <c r="U32" s="96" t="s">
        <v>21</v>
      </c>
      <c r="V32" s="73">
        <f t="shared" si="9"/>
        <v>0.88890000000000002</v>
      </c>
      <c r="W32" s="73">
        <f t="shared" si="10"/>
        <v>6.0407142686190032E-2</v>
      </c>
      <c r="X32" s="73">
        <f t="shared" si="11"/>
        <v>6.0407142686189977E-2</v>
      </c>
      <c r="Y32" s="73">
        <f t="shared" si="12"/>
        <v>0</v>
      </c>
      <c r="Z32" s="74"/>
      <c r="AA32" s="75"/>
      <c r="AB32" s="110">
        <f t="shared" si="18"/>
        <v>0.8</v>
      </c>
      <c r="AC32" s="110">
        <f t="shared" si="19"/>
        <v>1</v>
      </c>
      <c r="AD32" s="110">
        <f t="shared" si="5"/>
        <v>0.19999999999999996</v>
      </c>
    </row>
    <row r="33" ht="15.75" thickTop="1" x14ac:dyDescent="0.25"/>
  </sheetData>
  <mergeCells count="7">
    <mergeCell ref="W1:Y1"/>
    <mergeCell ref="R1:T1"/>
    <mergeCell ref="C1:E1"/>
    <mergeCell ref="F1:H1"/>
    <mergeCell ref="I1:K1"/>
    <mergeCell ref="L1:N1"/>
    <mergeCell ref="O1:Q1"/>
  </mergeCells>
  <conditionalFormatting sqref="D5:T8 V5:Y8">
    <cfRule type="cellIs" dxfId="1" priority="7" operator="greaterThan">
      <formula>1</formula>
    </cfRule>
  </conditionalFormatting>
  <conditionalFormatting sqref="Z8">
    <cfRule type="iconSet" priority="5">
      <iconSet iconSet="5Arrows">
        <cfvo type="percent" val="0"/>
        <cfvo type="percent" val="20"/>
        <cfvo type="percent" val="40"/>
        <cfvo type="percent" val="60"/>
        <cfvo type="percent" val="80"/>
      </iconSet>
    </cfRule>
  </conditionalFormatting>
  <conditionalFormatting sqref="Z4">
    <cfRule type="iconSet" priority="6">
      <iconSet iconSet="5Arrows">
        <cfvo type="percent" val="0"/>
        <cfvo type="percent" val="20"/>
        <cfvo type="percent" val="40"/>
        <cfvo type="percent" val="60"/>
        <cfvo type="percent" val="80"/>
      </iconSet>
    </cfRule>
  </conditionalFormatting>
  <conditionalFormatting sqref="Z5">
    <cfRule type="iconSet" priority="4">
      <iconSet iconSet="5Arrows">
        <cfvo type="percent" val="0"/>
        <cfvo type="percent" val="20"/>
        <cfvo type="percent" val="40"/>
        <cfvo type="percent" val="60"/>
        <cfvo type="percent" val="80"/>
      </iconSet>
    </cfRule>
  </conditionalFormatting>
  <conditionalFormatting sqref="Z6">
    <cfRule type="iconSet" priority="3">
      <iconSet iconSet="5Arrows">
        <cfvo type="percent" val="0"/>
        <cfvo type="percent" val="20"/>
        <cfvo type="percent" val="40"/>
        <cfvo type="percent" val="60"/>
        <cfvo type="percent" val="80"/>
      </iconSet>
    </cfRule>
  </conditionalFormatting>
  <conditionalFormatting sqref="Z7">
    <cfRule type="iconSet" priority="2">
      <iconSet iconSet="5Arrows">
        <cfvo type="percent" val="0"/>
        <cfvo type="percent" val="20"/>
        <cfvo type="percent" val="40"/>
        <cfvo type="percent" val="60"/>
        <cfvo type="percent" val="80"/>
      </iconSet>
    </cfRule>
  </conditionalFormatting>
  <conditionalFormatting sqref="Z3">
    <cfRule type="iconSet" priority="1">
      <iconSet iconSet="5Arrows">
        <cfvo type="percent" val="0"/>
        <cfvo type="percent" val="20"/>
        <cfvo type="percent" val="40"/>
        <cfvo type="percent" val="60"/>
        <cfvo type="percent" val="80"/>
      </iconSet>
    </cfRule>
  </conditionalFormatting>
  <pageMargins left="0.7" right="0.7" top="0.75" bottom="0.75" header="0.3" footer="0.3"/>
  <pageSetup orientation="portrait" r:id="rId1"/>
  <headerFooter>
    <oddHeader>&amp;C&amp;G</oddHead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0"/>
  <sheetViews>
    <sheetView topLeftCell="A31" zoomScale="85" zoomScaleNormal="85" workbookViewId="0">
      <selection activeCell="A5" sqref="A5"/>
    </sheetView>
  </sheetViews>
  <sheetFormatPr defaultColWidth="52.7109375" defaultRowHeight="15" x14ac:dyDescent="0.25"/>
  <cols>
    <col min="1" max="1" width="52.7109375" style="53"/>
    <col min="2" max="4" width="6.85546875" style="53" bestFit="1" customWidth="1"/>
    <col min="5" max="19" width="3.85546875" style="53" bestFit="1" customWidth="1"/>
    <col min="20" max="20" width="15.5703125" style="53" bestFit="1" customWidth="1"/>
    <col min="21" max="21" width="17" style="53" bestFit="1" customWidth="1"/>
    <col min="22" max="16384" width="52.7109375" style="53"/>
  </cols>
  <sheetData>
    <row r="1" spans="1:21" ht="15.6" customHeight="1" thickTop="1" thickBot="1" x14ac:dyDescent="0.3">
      <c r="A1" s="41"/>
      <c r="B1" s="123" t="s">
        <v>30</v>
      </c>
      <c r="C1" s="123"/>
      <c r="D1" s="123"/>
      <c r="E1" s="122" t="s">
        <v>0</v>
      </c>
      <c r="F1" s="122"/>
      <c r="G1" s="122"/>
      <c r="H1" s="122" t="s">
        <v>1</v>
      </c>
      <c r="I1" s="122"/>
      <c r="J1" s="122"/>
      <c r="K1" s="122" t="s">
        <v>2</v>
      </c>
      <c r="L1" s="122"/>
      <c r="M1" s="122"/>
      <c r="N1" s="122" t="s">
        <v>3</v>
      </c>
      <c r="O1" s="122"/>
      <c r="P1" s="122"/>
      <c r="Q1" s="122" t="s">
        <v>4</v>
      </c>
      <c r="R1" s="122"/>
      <c r="S1" s="122"/>
      <c r="T1" s="1"/>
      <c r="U1" s="1"/>
    </row>
    <row r="2" spans="1:21" ht="27" thickTop="1" thickBot="1" x14ac:dyDescent="0.3">
      <c r="A2" s="49" t="s">
        <v>5</v>
      </c>
      <c r="B2" s="48" t="s">
        <v>6</v>
      </c>
      <c r="C2" s="48" t="s">
        <v>7</v>
      </c>
      <c r="D2" s="48" t="s">
        <v>8</v>
      </c>
      <c r="E2" s="2" t="s">
        <v>9</v>
      </c>
      <c r="F2" s="3" t="s">
        <v>10</v>
      </c>
      <c r="G2" s="4" t="s">
        <v>11</v>
      </c>
      <c r="H2" s="2" t="s">
        <v>9</v>
      </c>
      <c r="I2" s="3" t="s">
        <v>10</v>
      </c>
      <c r="J2" s="4" t="s">
        <v>11</v>
      </c>
      <c r="K2" s="2" t="s">
        <v>9</v>
      </c>
      <c r="L2" s="3" t="s">
        <v>10</v>
      </c>
      <c r="M2" s="4" t="s">
        <v>11</v>
      </c>
      <c r="N2" s="2" t="s">
        <v>9</v>
      </c>
      <c r="O2" s="3" t="s">
        <v>10</v>
      </c>
      <c r="P2" s="4" t="s">
        <v>11</v>
      </c>
      <c r="Q2" s="2" t="s">
        <v>9</v>
      </c>
      <c r="R2" s="3" t="s">
        <v>10</v>
      </c>
      <c r="S2" s="4" t="s">
        <v>11</v>
      </c>
      <c r="T2" s="47" t="s">
        <v>92</v>
      </c>
      <c r="U2" s="47" t="s">
        <v>93</v>
      </c>
    </row>
    <row r="3" spans="1:21" ht="15.6" customHeight="1" thickTop="1" thickBot="1" x14ac:dyDescent="0.3">
      <c r="A3" s="51" t="s">
        <v>12</v>
      </c>
      <c r="B3" s="8">
        <v>0.73699999999999999</v>
      </c>
      <c r="C3" s="8">
        <v>0.76300000000000001</v>
      </c>
      <c r="D3" s="8">
        <v>0.77</v>
      </c>
      <c r="E3" s="36">
        <v>0.71452130000000003</v>
      </c>
      <c r="F3" s="37">
        <v>0.79391255555555551</v>
      </c>
      <c r="G3" s="38">
        <v>0.87330381111111111</v>
      </c>
      <c r="H3" s="39">
        <v>0.72407327966666679</v>
      </c>
      <c r="I3" s="37">
        <v>0.80452586629629641</v>
      </c>
      <c r="J3" s="38">
        <v>0.88497845292592614</v>
      </c>
      <c r="K3" s="39">
        <v>0.73474177235222238</v>
      </c>
      <c r="L3" s="37">
        <v>0.81637974705802485</v>
      </c>
      <c r="M3" s="38">
        <v>0.89801772176382744</v>
      </c>
      <c r="N3" s="39">
        <v>0.74617881419315202</v>
      </c>
      <c r="O3" s="37">
        <v>0.82908757132572442</v>
      </c>
      <c r="P3" s="38">
        <v>0.91199632845829692</v>
      </c>
      <c r="Q3" s="36">
        <v>0.75704789406613404</v>
      </c>
      <c r="R3" s="37">
        <v>0.84116432674014896</v>
      </c>
      <c r="S3" s="40">
        <v>0.92528075941416388</v>
      </c>
      <c r="T3" s="25" t="s">
        <v>94</v>
      </c>
      <c r="U3" s="25" t="s">
        <v>95</v>
      </c>
    </row>
    <row r="4" spans="1:21" ht="16.5" thickTop="1" thickBot="1" x14ac:dyDescent="0.3">
      <c r="A4" s="52" t="s">
        <v>31</v>
      </c>
      <c r="B4" s="42"/>
      <c r="C4" s="42"/>
      <c r="D4" s="42"/>
      <c r="E4" s="43"/>
      <c r="F4" s="44"/>
      <c r="G4" s="42"/>
      <c r="H4" s="42"/>
      <c r="I4" s="44"/>
      <c r="J4" s="42"/>
      <c r="K4" s="42"/>
      <c r="L4" s="44"/>
      <c r="M4" s="42"/>
      <c r="N4" s="42"/>
      <c r="O4" s="44"/>
      <c r="P4" s="42"/>
      <c r="Q4" s="43"/>
      <c r="R4" s="44"/>
      <c r="S4" s="43"/>
      <c r="T4" s="45"/>
      <c r="U4" s="46"/>
    </row>
    <row r="5" spans="1:21" ht="16.5" thickTop="1" thickBot="1" x14ac:dyDescent="0.3">
      <c r="A5" s="54" t="s">
        <v>62</v>
      </c>
      <c r="B5" s="9"/>
      <c r="C5" s="9"/>
      <c r="D5" s="9"/>
      <c r="E5" s="11"/>
      <c r="F5" s="12"/>
      <c r="G5" s="13"/>
      <c r="H5" s="14"/>
      <c r="I5" s="12"/>
      <c r="J5" s="13"/>
      <c r="K5" s="14"/>
      <c r="L5" s="12"/>
      <c r="M5" s="13"/>
      <c r="N5" s="14"/>
      <c r="O5" s="12"/>
      <c r="P5" s="13"/>
      <c r="Q5" s="11"/>
      <c r="R5" s="12"/>
      <c r="S5" s="15"/>
      <c r="T5" s="25"/>
      <c r="U5" s="25"/>
    </row>
    <row r="6" spans="1:21" ht="16.5" thickTop="1" thickBot="1" x14ac:dyDescent="0.3">
      <c r="A6" s="54" t="s">
        <v>32</v>
      </c>
      <c r="B6" s="9"/>
      <c r="C6" s="9"/>
      <c r="D6" s="9"/>
      <c r="E6" s="11"/>
      <c r="F6" s="12"/>
      <c r="G6" s="13"/>
      <c r="H6" s="14"/>
      <c r="I6" s="12"/>
      <c r="J6" s="13"/>
      <c r="K6" s="14"/>
      <c r="L6" s="12"/>
      <c r="M6" s="13"/>
      <c r="N6" s="14"/>
      <c r="O6" s="12"/>
      <c r="P6" s="13"/>
      <c r="Q6" s="11"/>
      <c r="R6" s="12"/>
      <c r="S6" s="15"/>
      <c r="T6" s="25"/>
      <c r="U6" s="25"/>
    </row>
    <row r="7" spans="1:21" ht="16.5" thickTop="1" thickBot="1" x14ac:dyDescent="0.3">
      <c r="A7" s="55" t="s">
        <v>33</v>
      </c>
      <c r="B7" s="9"/>
      <c r="C7" s="9"/>
      <c r="D7" s="9"/>
      <c r="E7" s="11"/>
      <c r="F7" s="12"/>
      <c r="G7" s="13"/>
      <c r="H7" s="14"/>
      <c r="I7" s="12"/>
      <c r="J7" s="13"/>
      <c r="K7" s="14"/>
      <c r="L7" s="12"/>
      <c r="M7" s="13"/>
      <c r="N7" s="14"/>
      <c r="O7" s="12"/>
      <c r="P7" s="13"/>
      <c r="Q7" s="11"/>
      <c r="R7" s="12"/>
      <c r="S7" s="15"/>
      <c r="T7" s="25"/>
      <c r="U7" s="25"/>
    </row>
    <row r="8" spans="1:21" ht="16.5" thickTop="1" thickBot="1" x14ac:dyDescent="0.3">
      <c r="A8" s="55" t="s">
        <v>57</v>
      </c>
      <c r="B8" s="9"/>
      <c r="C8" s="9"/>
      <c r="D8" s="9"/>
      <c r="E8" s="11"/>
      <c r="F8" s="12"/>
      <c r="G8" s="13"/>
      <c r="H8" s="14"/>
      <c r="I8" s="12"/>
      <c r="J8" s="13"/>
      <c r="K8" s="14"/>
      <c r="L8" s="12"/>
      <c r="M8" s="13"/>
      <c r="N8" s="14"/>
      <c r="O8" s="12"/>
      <c r="P8" s="13"/>
      <c r="Q8" s="11"/>
      <c r="R8" s="12"/>
      <c r="S8" s="15"/>
      <c r="T8" s="25"/>
      <c r="U8" s="25"/>
    </row>
    <row r="9" spans="1:21" ht="16.5" thickTop="1" thickBot="1" x14ac:dyDescent="0.3">
      <c r="A9" s="55" t="s">
        <v>76</v>
      </c>
      <c r="B9" s="9"/>
      <c r="C9" s="9"/>
      <c r="D9" s="9"/>
      <c r="E9" s="11"/>
      <c r="F9" s="12"/>
      <c r="G9" s="13"/>
      <c r="H9" s="14"/>
      <c r="I9" s="12"/>
      <c r="J9" s="13"/>
      <c r="K9" s="14"/>
      <c r="L9" s="12"/>
      <c r="M9" s="13"/>
      <c r="N9" s="14"/>
      <c r="O9" s="12"/>
      <c r="P9" s="13"/>
      <c r="Q9" s="11"/>
      <c r="R9" s="12"/>
      <c r="S9" s="15"/>
      <c r="T9" s="25"/>
      <c r="U9" s="25"/>
    </row>
    <row r="10" spans="1:21" ht="16.5" thickTop="1" thickBot="1" x14ac:dyDescent="0.3">
      <c r="A10" s="55" t="s">
        <v>63</v>
      </c>
      <c r="B10" s="9"/>
      <c r="C10" s="9"/>
      <c r="D10" s="9"/>
      <c r="E10" s="11"/>
      <c r="F10" s="12"/>
      <c r="G10" s="13"/>
      <c r="H10" s="14"/>
      <c r="I10" s="12"/>
      <c r="J10" s="13"/>
      <c r="K10" s="14"/>
      <c r="L10" s="12"/>
      <c r="M10" s="13"/>
      <c r="N10" s="14"/>
      <c r="O10" s="12"/>
      <c r="P10" s="13"/>
      <c r="Q10" s="11"/>
      <c r="R10" s="12"/>
      <c r="S10" s="15"/>
      <c r="T10" s="25"/>
      <c r="U10" s="25"/>
    </row>
    <row r="11" spans="1:21" ht="16.5" thickTop="1" thickBot="1" x14ac:dyDescent="0.3">
      <c r="A11" s="55" t="s">
        <v>34</v>
      </c>
      <c r="B11" s="9"/>
      <c r="C11" s="9"/>
      <c r="D11" s="9"/>
      <c r="E11" s="11"/>
      <c r="F11" s="12"/>
      <c r="G11" s="13"/>
      <c r="H11" s="14"/>
      <c r="I11" s="12"/>
      <c r="J11" s="13"/>
      <c r="K11" s="14"/>
      <c r="L11" s="12"/>
      <c r="M11" s="13"/>
      <c r="N11" s="14"/>
      <c r="O11" s="12"/>
      <c r="P11" s="13"/>
      <c r="Q11" s="11"/>
      <c r="R11" s="12"/>
      <c r="S11" s="15"/>
      <c r="T11" s="25"/>
      <c r="U11" s="25"/>
    </row>
    <row r="12" spans="1:21" ht="16.5" thickTop="1" thickBot="1" x14ac:dyDescent="0.3">
      <c r="A12" s="55" t="s">
        <v>64</v>
      </c>
      <c r="B12" s="9"/>
      <c r="C12" s="9"/>
      <c r="D12" s="9"/>
      <c r="E12" s="11"/>
      <c r="F12" s="12"/>
      <c r="G12" s="13"/>
      <c r="H12" s="14"/>
      <c r="I12" s="12"/>
      <c r="J12" s="13"/>
      <c r="K12" s="14"/>
      <c r="L12" s="12"/>
      <c r="M12" s="13"/>
      <c r="N12" s="14"/>
      <c r="O12" s="12"/>
      <c r="P12" s="13"/>
      <c r="Q12" s="11"/>
      <c r="R12" s="12"/>
      <c r="S12" s="15"/>
      <c r="T12" s="25"/>
      <c r="U12" s="25"/>
    </row>
    <row r="13" spans="1:21" ht="16.5" thickTop="1" thickBot="1" x14ac:dyDescent="0.3">
      <c r="A13" s="55" t="s">
        <v>35</v>
      </c>
      <c r="B13" s="9"/>
      <c r="C13" s="9"/>
      <c r="D13" s="9"/>
      <c r="E13" s="11"/>
      <c r="F13" s="12"/>
      <c r="G13" s="13"/>
      <c r="H13" s="14"/>
      <c r="I13" s="12"/>
      <c r="J13" s="13"/>
      <c r="K13" s="14"/>
      <c r="L13" s="12"/>
      <c r="M13" s="13"/>
      <c r="N13" s="14"/>
      <c r="O13" s="12"/>
      <c r="P13" s="13"/>
      <c r="Q13" s="11"/>
      <c r="R13" s="12"/>
      <c r="S13" s="15"/>
      <c r="T13" s="25"/>
      <c r="U13" s="25"/>
    </row>
    <row r="14" spans="1:21" ht="16.5" thickTop="1" thickBot="1" x14ac:dyDescent="0.3">
      <c r="A14" s="54" t="s">
        <v>36</v>
      </c>
      <c r="B14" s="9"/>
      <c r="C14" s="9"/>
      <c r="D14" s="9"/>
      <c r="E14" s="11"/>
      <c r="F14" s="12"/>
      <c r="G14" s="13"/>
      <c r="H14" s="14"/>
      <c r="I14" s="12"/>
      <c r="J14" s="13"/>
      <c r="K14" s="14"/>
      <c r="L14" s="12"/>
      <c r="M14" s="13"/>
      <c r="N14" s="14"/>
      <c r="O14" s="12"/>
      <c r="P14" s="13"/>
      <c r="Q14" s="11"/>
      <c r="R14" s="12"/>
      <c r="S14" s="15"/>
      <c r="T14" s="25"/>
      <c r="U14" s="25"/>
    </row>
    <row r="15" spans="1:21" ht="16.5" thickTop="1" thickBot="1" x14ac:dyDescent="0.3">
      <c r="A15" s="55" t="s">
        <v>65</v>
      </c>
      <c r="B15" s="9"/>
      <c r="C15" s="9"/>
      <c r="D15" s="9"/>
      <c r="E15" s="11"/>
      <c r="F15" s="12"/>
      <c r="G15" s="13"/>
      <c r="H15" s="14"/>
      <c r="I15" s="12"/>
      <c r="J15" s="13"/>
      <c r="K15" s="14"/>
      <c r="L15" s="12"/>
      <c r="M15" s="13"/>
      <c r="N15" s="14"/>
      <c r="O15" s="12"/>
      <c r="P15" s="13"/>
      <c r="Q15" s="11"/>
      <c r="R15" s="12"/>
      <c r="S15" s="15"/>
      <c r="T15" s="25"/>
      <c r="U15" s="25"/>
    </row>
    <row r="16" spans="1:21" ht="16.5" thickTop="1" thickBot="1" x14ac:dyDescent="0.3">
      <c r="A16" s="55" t="s">
        <v>37</v>
      </c>
      <c r="B16" s="9"/>
      <c r="C16" s="9"/>
      <c r="D16" s="9"/>
      <c r="E16" s="11"/>
      <c r="F16" s="12"/>
      <c r="G16" s="13"/>
      <c r="H16" s="14"/>
      <c r="I16" s="12"/>
      <c r="J16" s="13"/>
      <c r="K16" s="14"/>
      <c r="L16" s="12"/>
      <c r="M16" s="13"/>
      <c r="N16" s="14"/>
      <c r="O16" s="12"/>
      <c r="P16" s="13"/>
      <c r="Q16" s="11"/>
      <c r="R16" s="12"/>
      <c r="S16" s="15"/>
      <c r="T16" s="25"/>
      <c r="U16" s="25"/>
    </row>
    <row r="17" spans="1:21" ht="16.5" thickTop="1" thickBot="1" x14ac:dyDescent="0.3">
      <c r="A17" s="55" t="s">
        <v>66</v>
      </c>
      <c r="B17" s="9"/>
      <c r="C17" s="9"/>
      <c r="D17" s="9"/>
      <c r="E17" s="11"/>
      <c r="F17" s="12"/>
      <c r="G17" s="13"/>
      <c r="H17" s="14"/>
      <c r="I17" s="12"/>
      <c r="J17" s="13"/>
      <c r="K17" s="14"/>
      <c r="L17" s="12"/>
      <c r="M17" s="13"/>
      <c r="N17" s="14"/>
      <c r="O17" s="12"/>
      <c r="P17" s="13"/>
      <c r="Q17" s="11"/>
      <c r="R17" s="12"/>
      <c r="S17" s="15"/>
      <c r="T17" s="25"/>
      <c r="U17" s="25"/>
    </row>
    <row r="18" spans="1:21" ht="16.5" thickTop="1" thickBot="1" x14ac:dyDescent="0.3">
      <c r="A18" s="55" t="s">
        <v>67</v>
      </c>
      <c r="B18" s="9"/>
      <c r="C18" s="9"/>
      <c r="D18" s="9"/>
      <c r="E18" s="11"/>
      <c r="F18" s="12"/>
      <c r="G18" s="13"/>
      <c r="H18" s="14"/>
      <c r="I18" s="12"/>
      <c r="J18" s="13"/>
      <c r="K18" s="14"/>
      <c r="L18" s="12"/>
      <c r="M18" s="13"/>
      <c r="N18" s="14"/>
      <c r="O18" s="12"/>
      <c r="P18" s="13"/>
      <c r="Q18" s="11"/>
      <c r="R18" s="12"/>
      <c r="S18" s="15"/>
      <c r="T18" s="25"/>
      <c r="U18" s="25"/>
    </row>
    <row r="19" spans="1:21" ht="16.5" thickTop="1" thickBot="1" x14ac:dyDescent="0.3">
      <c r="A19" s="55" t="s">
        <v>38</v>
      </c>
      <c r="B19" s="9"/>
      <c r="C19" s="9"/>
      <c r="D19" s="9"/>
      <c r="E19" s="11"/>
      <c r="F19" s="12"/>
      <c r="G19" s="13"/>
      <c r="H19" s="14"/>
      <c r="I19" s="12"/>
      <c r="J19" s="13"/>
      <c r="K19" s="14"/>
      <c r="L19" s="12"/>
      <c r="M19" s="13"/>
      <c r="N19" s="14"/>
      <c r="O19" s="12"/>
      <c r="P19" s="13"/>
      <c r="Q19" s="11"/>
      <c r="R19" s="12"/>
      <c r="S19" s="15"/>
      <c r="T19" s="25"/>
      <c r="U19" s="25"/>
    </row>
    <row r="20" spans="1:21" ht="16.5" thickTop="1" thickBot="1" x14ac:dyDescent="0.3">
      <c r="A20" s="56" t="s">
        <v>41</v>
      </c>
      <c r="B20" s="9"/>
      <c r="C20" s="9"/>
      <c r="D20" s="9"/>
      <c r="E20" s="11"/>
      <c r="F20" s="12"/>
      <c r="G20" s="13"/>
      <c r="H20" s="14"/>
      <c r="I20" s="12"/>
      <c r="J20" s="13"/>
      <c r="K20" s="14"/>
      <c r="L20" s="12"/>
      <c r="M20" s="13"/>
      <c r="N20" s="14"/>
      <c r="O20" s="12"/>
      <c r="P20" s="13"/>
      <c r="Q20" s="11"/>
      <c r="R20" s="12"/>
      <c r="S20" s="15"/>
      <c r="T20" s="25"/>
      <c r="U20" s="25"/>
    </row>
    <row r="21" spans="1:21" ht="16.5" thickTop="1" thickBot="1" x14ac:dyDescent="0.3">
      <c r="A21" s="56" t="s">
        <v>42</v>
      </c>
      <c r="B21" s="9"/>
      <c r="C21" s="9"/>
      <c r="D21" s="9"/>
      <c r="E21" s="11"/>
      <c r="F21" s="12"/>
      <c r="G21" s="13"/>
      <c r="H21" s="14"/>
      <c r="I21" s="12"/>
      <c r="J21" s="13"/>
      <c r="K21" s="14"/>
      <c r="L21" s="12"/>
      <c r="M21" s="13"/>
      <c r="N21" s="14"/>
      <c r="O21" s="12"/>
      <c r="P21" s="13"/>
      <c r="Q21" s="11"/>
      <c r="R21" s="12"/>
      <c r="S21" s="15"/>
      <c r="T21" s="25"/>
      <c r="U21" s="25"/>
    </row>
    <row r="22" spans="1:21" ht="16.5" thickTop="1" thickBot="1" x14ac:dyDescent="0.3">
      <c r="A22" s="56" t="s">
        <v>43</v>
      </c>
      <c r="B22" s="9"/>
      <c r="C22" s="9"/>
      <c r="D22" s="9"/>
      <c r="E22" s="11"/>
      <c r="F22" s="12"/>
      <c r="G22" s="13"/>
      <c r="H22" s="14"/>
      <c r="I22" s="12"/>
      <c r="J22" s="13"/>
      <c r="K22" s="14"/>
      <c r="L22" s="12"/>
      <c r="M22" s="13"/>
      <c r="N22" s="14"/>
      <c r="O22" s="12"/>
      <c r="P22" s="13"/>
      <c r="Q22" s="11"/>
      <c r="R22" s="12"/>
      <c r="S22" s="15"/>
      <c r="T22" s="25"/>
      <c r="U22" s="25"/>
    </row>
    <row r="23" spans="1:21" ht="16.5" thickTop="1" thickBot="1" x14ac:dyDescent="0.3">
      <c r="A23" s="56" t="s">
        <v>44</v>
      </c>
      <c r="B23" s="9"/>
      <c r="C23" s="9"/>
      <c r="D23" s="9"/>
      <c r="E23" s="11"/>
      <c r="F23" s="12"/>
      <c r="G23" s="13"/>
      <c r="H23" s="14"/>
      <c r="I23" s="12"/>
      <c r="J23" s="13"/>
      <c r="K23" s="14"/>
      <c r="L23" s="12"/>
      <c r="M23" s="13"/>
      <c r="N23" s="14"/>
      <c r="O23" s="12"/>
      <c r="P23" s="13"/>
      <c r="Q23" s="11"/>
      <c r="R23" s="12"/>
      <c r="S23" s="15"/>
      <c r="T23" s="25"/>
      <c r="U23" s="25"/>
    </row>
    <row r="24" spans="1:21" ht="16.5" thickTop="1" thickBot="1" x14ac:dyDescent="0.3">
      <c r="A24" s="56" t="s">
        <v>45</v>
      </c>
      <c r="B24" s="9"/>
      <c r="C24" s="9"/>
      <c r="D24" s="9"/>
      <c r="E24" s="11"/>
      <c r="F24" s="12"/>
      <c r="G24" s="13"/>
      <c r="H24" s="14"/>
      <c r="I24" s="12"/>
      <c r="J24" s="13"/>
      <c r="K24" s="14"/>
      <c r="L24" s="12"/>
      <c r="M24" s="13"/>
      <c r="N24" s="14"/>
      <c r="O24" s="12"/>
      <c r="P24" s="13"/>
      <c r="Q24" s="11"/>
      <c r="R24" s="12"/>
      <c r="S24" s="15"/>
      <c r="T24" s="25"/>
      <c r="U24" s="25"/>
    </row>
    <row r="25" spans="1:21" ht="16.5" thickTop="1" thickBot="1" x14ac:dyDescent="0.3">
      <c r="A25" s="55" t="s">
        <v>68</v>
      </c>
      <c r="B25" s="9"/>
      <c r="C25" s="9"/>
      <c r="D25" s="9"/>
      <c r="E25" s="11"/>
      <c r="F25" s="12"/>
      <c r="G25" s="13"/>
      <c r="H25" s="14"/>
      <c r="I25" s="12"/>
      <c r="J25" s="13"/>
      <c r="K25" s="14"/>
      <c r="L25" s="12"/>
      <c r="M25" s="13"/>
      <c r="N25" s="14"/>
      <c r="O25" s="12"/>
      <c r="P25" s="13"/>
      <c r="Q25" s="11"/>
      <c r="R25" s="12"/>
      <c r="S25" s="15"/>
      <c r="T25" s="25"/>
      <c r="U25" s="25"/>
    </row>
    <row r="26" spans="1:21" ht="16.5" thickTop="1" thickBot="1" x14ac:dyDescent="0.3">
      <c r="A26" s="55" t="s">
        <v>69</v>
      </c>
      <c r="B26" s="9"/>
      <c r="C26" s="9"/>
      <c r="D26" s="9"/>
      <c r="E26" s="11"/>
      <c r="F26" s="12"/>
      <c r="G26" s="13"/>
      <c r="H26" s="14"/>
      <c r="I26" s="12"/>
      <c r="J26" s="13"/>
      <c r="K26" s="14"/>
      <c r="L26" s="12"/>
      <c r="M26" s="13"/>
      <c r="N26" s="14"/>
      <c r="O26" s="12"/>
      <c r="P26" s="13"/>
      <c r="Q26" s="11"/>
      <c r="R26" s="12"/>
      <c r="S26" s="15"/>
      <c r="T26" s="25"/>
      <c r="U26" s="25"/>
    </row>
    <row r="27" spans="1:21" ht="16.5" thickTop="1" thickBot="1" x14ac:dyDescent="0.3">
      <c r="A27" s="55" t="s">
        <v>39</v>
      </c>
      <c r="B27" s="9"/>
      <c r="C27" s="9"/>
      <c r="D27" s="9"/>
      <c r="E27" s="11"/>
      <c r="F27" s="12"/>
      <c r="G27" s="13"/>
      <c r="H27" s="14"/>
      <c r="I27" s="12"/>
      <c r="J27" s="13"/>
      <c r="K27" s="14"/>
      <c r="L27" s="12"/>
      <c r="M27" s="13"/>
      <c r="N27" s="14"/>
      <c r="O27" s="12"/>
      <c r="P27" s="13"/>
      <c r="Q27" s="11"/>
      <c r="R27" s="12"/>
      <c r="S27" s="15"/>
      <c r="T27" s="25"/>
      <c r="U27" s="25"/>
    </row>
    <row r="28" spans="1:21" ht="16.5" thickTop="1" thickBot="1" x14ac:dyDescent="0.3">
      <c r="A28" s="55" t="s">
        <v>40</v>
      </c>
      <c r="B28" s="9"/>
      <c r="C28" s="9"/>
      <c r="D28" s="9"/>
      <c r="E28" s="11"/>
      <c r="F28" s="12"/>
      <c r="G28" s="13"/>
      <c r="H28" s="14"/>
      <c r="I28" s="12"/>
      <c r="J28" s="13"/>
      <c r="K28" s="14"/>
      <c r="L28" s="12"/>
      <c r="M28" s="13"/>
      <c r="N28" s="14"/>
      <c r="O28" s="12"/>
      <c r="P28" s="13"/>
      <c r="Q28" s="11"/>
      <c r="R28" s="12"/>
      <c r="S28" s="15"/>
      <c r="T28" s="25"/>
      <c r="U28" s="25"/>
    </row>
    <row r="29" spans="1:21" ht="16.5" thickTop="1" thickBot="1" x14ac:dyDescent="0.3">
      <c r="A29" s="55" t="s">
        <v>46</v>
      </c>
      <c r="B29" s="9"/>
      <c r="C29" s="9"/>
      <c r="D29" s="9"/>
      <c r="E29" s="11"/>
      <c r="F29" s="12"/>
      <c r="G29" s="13"/>
      <c r="H29" s="14"/>
      <c r="I29" s="12"/>
      <c r="J29" s="13"/>
      <c r="K29" s="14"/>
      <c r="L29" s="12"/>
      <c r="M29" s="13"/>
      <c r="N29" s="14"/>
      <c r="O29" s="12"/>
      <c r="P29" s="13"/>
      <c r="Q29" s="11"/>
      <c r="R29" s="12"/>
      <c r="S29" s="15"/>
      <c r="T29" s="25"/>
      <c r="U29" s="25"/>
    </row>
    <row r="30" spans="1:21" ht="16.5" thickTop="1" thickBot="1" x14ac:dyDescent="0.3">
      <c r="A30" s="55" t="s">
        <v>47</v>
      </c>
      <c r="B30" s="9"/>
      <c r="C30" s="9"/>
      <c r="D30" s="9"/>
      <c r="E30" s="11"/>
      <c r="F30" s="12"/>
      <c r="G30" s="13"/>
      <c r="H30" s="14"/>
      <c r="I30" s="12"/>
      <c r="J30" s="13"/>
      <c r="K30" s="14"/>
      <c r="L30" s="12"/>
      <c r="M30" s="13"/>
      <c r="N30" s="14"/>
      <c r="O30" s="12"/>
      <c r="P30" s="13"/>
      <c r="Q30" s="11"/>
      <c r="R30" s="12"/>
      <c r="S30" s="15"/>
      <c r="T30" s="25"/>
      <c r="U30" s="25"/>
    </row>
    <row r="31" spans="1:21" ht="16.5" thickTop="1" thickBot="1" x14ac:dyDescent="0.3">
      <c r="A31" s="55" t="s">
        <v>48</v>
      </c>
      <c r="B31" s="9"/>
      <c r="C31" s="9"/>
      <c r="D31" s="9"/>
      <c r="E31" s="11"/>
      <c r="F31" s="12"/>
      <c r="G31" s="13"/>
      <c r="H31" s="14"/>
      <c r="I31" s="12"/>
      <c r="J31" s="13"/>
      <c r="K31" s="14"/>
      <c r="L31" s="12"/>
      <c r="M31" s="13"/>
      <c r="N31" s="14"/>
      <c r="O31" s="12"/>
      <c r="P31" s="13"/>
      <c r="Q31" s="11"/>
      <c r="R31" s="12"/>
      <c r="S31" s="15"/>
      <c r="T31" s="25"/>
      <c r="U31" s="25"/>
    </row>
    <row r="32" spans="1:21" ht="16.5" thickTop="1" thickBot="1" x14ac:dyDescent="0.3">
      <c r="A32" s="55" t="s">
        <v>49</v>
      </c>
      <c r="B32" s="9"/>
      <c r="C32" s="9"/>
      <c r="D32" s="9"/>
      <c r="E32" s="11"/>
      <c r="F32" s="12"/>
      <c r="G32" s="13"/>
      <c r="H32" s="14"/>
      <c r="I32" s="12"/>
      <c r="J32" s="13"/>
      <c r="K32" s="14"/>
      <c r="L32" s="12"/>
      <c r="M32" s="13"/>
      <c r="N32" s="14"/>
      <c r="O32" s="12"/>
      <c r="P32" s="13"/>
      <c r="Q32" s="11"/>
      <c r="R32" s="12"/>
      <c r="S32" s="15"/>
      <c r="T32" s="25"/>
      <c r="U32" s="25"/>
    </row>
    <row r="33" spans="1:21" ht="16.5" thickTop="1" thickBot="1" x14ac:dyDescent="0.3">
      <c r="A33" s="55" t="s">
        <v>50</v>
      </c>
      <c r="B33" s="9"/>
      <c r="C33" s="9"/>
      <c r="D33" s="9"/>
      <c r="E33" s="11"/>
      <c r="F33" s="12"/>
      <c r="G33" s="13"/>
      <c r="H33" s="14"/>
      <c r="I33" s="12"/>
      <c r="J33" s="13"/>
      <c r="K33" s="14"/>
      <c r="L33" s="12"/>
      <c r="M33" s="13"/>
      <c r="N33" s="14"/>
      <c r="O33" s="12"/>
      <c r="P33" s="13"/>
      <c r="Q33" s="11"/>
      <c r="R33" s="12"/>
      <c r="S33" s="15"/>
      <c r="T33" s="25"/>
      <c r="U33" s="25"/>
    </row>
    <row r="34" spans="1:21" ht="16.5" thickTop="1" thickBot="1" x14ac:dyDescent="0.3">
      <c r="A34" s="55" t="s">
        <v>51</v>
      </c>
      <c r="B34" s="9"/>
      <c r="C34" s="9"/>
      <c r="D34" s="9"/>
      <c r="E34" s="11"/>
      <c r="F34" s="12"/>
      <c r="G34" s="13"/>
      <c r="H34" s="14"/>
      <c r="I34" s="12"/>
      <c r="J34" s="13"/>
      <c r="K34" s="14"/>
      <c r="L34" s="12"/>
      <c r="M34" s="13"/>
      <c r="N34" s="14"/>
      <c r="O34" s="12"/>
      <c r="P34" s="13"/>
      <c r="Q34" s="11"/>
      <c r="R34" s="12"/>
      <c r="S34" s="15"/>
      <c r="T34" s="25"/>
      <c r="U34" s="25"/>
    </row>
    <row r="35" spans="1:21" ht="16.5" thickTop="1" thickBot="1" x14ac:dyDescent="0.3">
      <c r="A35" s="55" t="s">
        <v>52</v>
      </c>
      <c r="B35" s="9"/>
      <c r="C35" s="9"/>
      <c r="D35" s="9"/>
      <c r="E35" s="11"/>
      <c r="F35" s="12"/>
      <c r="G35" s="13"/>
      <c r="H35" s="14"/>
      <c r="I35" s="12"/>
      <c r="J35" s="13"/>
      <c r="K35" s="14"/>
      <c r="L35" s="12"/>
      <c r="M35" s="13"/>
      <c r="N35" s="14"/>
      <c r="O35" s="12"/>
      <c r="P35" s="13"/>
      <c r="Q35" s="11"/>
      <c r="R35" s="12"/>
      <c r="S35" s="15"/>
      <c r="T35" s="25"/>
      <c r="U35" s="25"/>
    </row>
    <row r="36" spans="1:21" ht="16.5" thickTop="1" thickBot="1" x14ac:dyDescent="0.3">
      <c r="A36" s="55" t="s">
        <v>53</v>
      </c>
      <c r="B36" s="9"/>
      <c r="C36" s="9"/>
      <c r="D36" s="9"/>
      <c r="E36" s="11"/>
      <c r="F36" s="12"/>
      <c r="G36" s="13"/>
      <c r="H36" s="14"/>
      <c r="I36" s="12"/>
      <c r="J36" s="13"/>
      <c r="K36" s="14"/>
      <c r="L36" s="12"/>
      <c r="M36" s="13"/>
      <c r="N36" s="14"/>
      <c r="O36" s="12"/>
      <c r="P36" s="13"/>
      <c r="Q36" s="11"/>
      <c r="R36" s="12"/>
      <c r="S36" s="15"/>
      <c r="T36" s="25"/>
      <c r="U36" s="25"/>
    </row>
    <row r="37" spans="1:21" ht="16.5" thickTop="1" thickBot="1" x14ac:dyDescent="0.3">
      <c r="A37" s="55" t="s">
        <v>70</v>
      </c>
      <c r="B37" s="9"/>
      <c r="C37" s="9"/>
      <c r="D37" s="9"/>
      <c r="E37" s="11"/>
      <c r="F37" s="12"/>
      <c r="G37" s="13"/>
      <c r="H37" s="14"/>
      <c r="I37" s="12"/>
      <c r="J37" s="13"/>
      <c r="K37" s="14"/>
      <c r="L37" s="12"/>
      <c r="M37" s="13"/>
      <c r="N37" s="14"/>
      <c r="O37" s="12"/>
      <c r="P37" s="13"/>
      <c r="Q37" s="11"/>
      <c r="R37" s="12"/>
      <c r="S37" s="15"/>
      <c r="T37" s="25"/>
      <c r="U37" s="25"/>
    </row>
    <row r="38" spans="1:21" ht="16.5" thickTop="1" thickBot="1" x14ac:dyDescent="0.3">
      <c r="A38" s="55" t="s">
        <v>56</v>
      </c>
      <c r="B38" s="9"/>
      <c r="C38" s="9"/>
      <c r="D38" s="9"/>
      <c r="E38" s="11"/>
      <c r="F38" s="12"/>
      <c r="G38" s="13"/>
      <c r="H38" s="14"/>
      <c r="I38" s="12"/>
      <c r="J38" s="13"/>
      <c r="K38" s="14"/>
      <c r="L38" s="12"/>
      <c r="M38" s="13"/>
      <c r="N38" s="14"/>
      <c r="O38" s="12"/>
      <c r="P38" s="13"/>
      <c r="Q38" s="11"/>
      <c r="R38" s="12"/>
      <c r="S38" s="15"/>
      <c r="T38" s="25"/>
      <c r="U38" s="25"/>
    </row>
    <row r="39" spans="1:21" ht="16.5" thickTop="1" thickBot="1" x14ac:dyDescent="0.3">
      <c r="A39" s="55" t="s">
        <v>54</v>
      </c>
      <c r="B39" s="9"/>
      <c r="C39" s="9"/>
      <c r="D39" s="9"/>
      <c r="E39" s="11"/>
      <c r="F39" s="12"/>
      <c r="G39" s="13"/>
      <c r="H39" s="14"/>
      <c r="I39" s="12"/>
      <c r="J39" s="13"/>
      <c r="K39" s="14"/>
      <c r="L39" s="12"/>
      <c r="M39" s="13"/>
      <c r="N39" s="14"/>
      <c r="O39" s="12"/>
      <c r="P39" s="13"/>
      <c r="Q39" s="11"/>
      <c r="R39" s="12"/>
      <c r="S39" s="15"/>
      <c r="T39" s="25"/>
      <c r="U39" s="25"/>
    </row>
    <row r="40" spans="1:21" ht="16.5" thickTop="1" thickBot="1" x14ac:dyDescent="0.3">
      <c r="A40" s="55" t="s">
        <v>55</v>
      </c>
      <c r="B40" s="9"/>
      <c r="C40" s="9"/>
      <c r="D40" s="9"/>
      <c r="E40" s="11"/>
      <c r="F40" s="12"/>
      <c r="G40" s="13"/>
      <c r="H40" s="14"/>
      <c r="I40" s="12"/>
      <c r="J40" s="13"/>
      <c r="K40" s="14"/>
      <c r="L40" s="12"/>
      <c r="M40" s="13"/>
      <c r="N40" s="14"/>
      <c r="O40" s="12"/>
      <c r="P40" s="13"/>
      <c r="Q40" s="11"/>
      <c r="R40" s="12"/>
      <c r="S40" s="15"/>
      <c r="T40" s="25"/>
      <c r="U40" s="25"/>
    </row>
    <row r="41" spans="1:21" ht="16.5" thickTop="1" thickBot="1" x14ac:dyDescent="0.3">
      <c r="A41" s="55" t="s">
        <v>71</v>
      </c>
      <c r="B41" s="9"/>
      <c r="C41" s="9"/>
      <c r="D41" s="9"/>
      <c r="E41" s="11"/>
      <c r="F41" s="12"/>
      <c r="G41" s="13"/>
      <c r="H41" s="14"/>
      <c r="I41" s="12"/>
      <c r="J41" s="13"/>
      <c r="K41" s="14"/>
      <c r="L41" s="12"/>
      <c r="M41" s="13"/>
      <c r="N41" s="14"/>
      <c r="O41" s="12"/>
      <c r="P41" s="13"/>
      <c r="Q41" s="11"/>
      <c r="R41" s="12"/>
      <c r="S41" s="15"/>
      <c r="T41" s="25"/>
      <c r="U41" s="25"/>
    </row>
    <row r="42" spans="1:21" ht="16.5" thickTop="1" thickBot="1" x14ac:dyDescent="0.3">
      <c r="A42" s="55" t="s">
        <v>72</v>
      </c>
      <c r="B42" s="9"/>
      <c r="C42" s="9"/>
      <c r="D42" s="9"/>
      <c r="E42" s="11"/>
      <c r="F42" s="12"/>
      <c r="G42" s="13"/>
      <c r="H42" s="14"/>
      <c r="I42" s="12"/>
      <c r="J42" s="13"/>
      <c r="K42" s="14"/>
      <c r="L42" s="12"/>
      <c r="M42" s="13"/>
      <c r="N42" s="14"/>
      <c r="O42" s="12"/>
      <c r="P42" s="13"/>
      <c r="Q42" s="11"/>
      <c r="R42" s="12"/>
      <c r="S42" s="15"/>
      <c r="T42" s="25"/>
      <c r="U42" s="25"/>
    </row>
    <row r="43" spans="1:21" ht="16.5" thickTop="1" thickBot="1" x14ac:dyDescent="0.3">
      <c r="A43" s="55" t="s">
        <v>58</v>
      </c>
      <c r="B43" s="9"/>
      <c r="C43" s="9"/>
      <c r="D43" s="9"/>
      <c r="E43" s="11"/>
      <c r="F43" s="12"/>
      <c r="G43" s="13"/>
      <c r="H43" s="14"/>
      <c r="I43" s="12"/>
      <c r="J43" s="13"/>
      <c r="K43" s="14"/>
      <c r="L43" s="12"/>
      <c r="M43" s="13"/>
      <c r="N43" s="14"/>
      <c r="O43" s="12"/>
      <c r="P43" s="13"/>
      <c r="Q43" s="11"/>
      <c r="R43" s="12"/>
      <c r="S43" s="15"/>
      <c r="T43" s="25"/>
      <c r="U43" s="25"/>
    </row>
    <row r="44" spans="1:21" ht="16.5" thickTop="1" thickBot="1" x14ac:dyDescent="0.3">
      <c r="A44" s="55" t="s">
        <v>73</v>
      </c>
      <c r="B44" s="9"/>
      <c r="C44" s="9"/>
      <c r="D44" s="9"/>
      <c r="E44" s="11"/>
      <c r="F44" s="12"/>
      <c r="G44" s="13"/>
      <c r="H44" s="14"/>
      <c r="I44" s="12"/>
      <c r="J44" s="13"/>
      <c r="K44" s="14"/>
      <c r="L44" s="12"/>
      <c r="M44" s="13"/>
      <c r="N44" s="14"/>
      <c r="O44" s="12"/>
      <c r="P44" s="13"/>
      <c r="Q44" s="11"/>
      <c r="R44" s="12"/>
      <c r="S44" s="15"/>
      <c r="T44" s="25"/>
      <c r="U44" s="25"/>
    </row>
    <row r="45" spans="1:21" ht="16.5" thickTop="1" thickBot="1" x14ac:dyDescent="0.3">
      <c r="A45" s="55" t="s">
        <v>74</v>
      </c>
      <c r="B45" s="9"/>
      <c r="C45" s="9"/>
      <c r="D45" s="9"/>
      <c r="E45" s="11"/>
      <c r="F45" s="12"/>
      <c r="G45" s="13"/>
      <c r="H45" s="14"/>
      <c r="I45" s="12"/>
      <c r="J45" s="13"/>
      <c r="K45" s="14"/>
      <c r="L45" s="12"/>
      <c r="M45" s="13"/>
      <c r="N45" s="14"/>
      <c r="O45" s="12"/>
      <c r="P45" s="13"/>
      <c r="Q45" s="11"/>
      <c r="R45" s="12"/>
      <c r="S45" s="15"/>
      <c r="T45" s="25"/>
      <c r="U45" s="25"/>
    </row>
    <row r="46" spans="1:21" ht="16.5" thickTop="1" thickBot="1" x14ac:dyDescent="0.3">
      <c r="A46" s="55" t="s">
        <v>59</v>
      </c>
      <c r="B46" s="9"/>
      <c r="C46" s="9"/>
      <c r="D46" s="9"/>
      <c r="E46" s="11"/>
      <c r="F46" s="12"/>
      <c r="G46" s="13"/>
      <c r="H46" s="14"/>
      <c r="I46" s="12"/>
      <c r="J46" s="13"/>
      <c r="K46" s="14"/>
      <c r="L46" s="12"/>
      <c r="M46" s="13"/>
      <c r="N46" s="14"/>
      <c r="O46" s="12"/>
      <c r="P46" s="13"/>
      <c r="Q46" s="11"/>
      <c r="R46" s="12"/>
      <c r="S46" s="15"/>
      <c r="T46" s="25"/>
      <c r="U46" s="25"/>
    </row>
    <row r="47" spans="1:21" ht="16.5" thickTop="1" thickBot="1" x14ac:dyDescent="0.3">
      <c r="A47" s="55" t="s">
        <v>60</v>
      </c>
      <c r="B47" s="9"/>
      <c r="C47" s="9"/>
      <c r="D47" s="9"/>
      <c r="E47" s="11"/>
      <c r="F47" s="12"/>
      <c r="G47" s="13"/>
      <c r="H47" s="14"/>
      <c r="I47" s="12"/>
      <c r="J47" s="13"/>
      <c r="K47" s="14"/>
      <c r="L47" s="12"/>
      <c r="M47" s="13"/>
      <c r="N47" s="14"/>
      <c r="O47" s="12"/>
      <c r="P47" s="13"/>
      <c r="Q47" s="11"/>
      <c r="R47" s="12"/>
      <c r="S47" s="15"/>
      <c r="T47" s="25"/>
      <c r="U47" s="25"/>
    </row>
    <row r="48" spans="1:21" ht="16.5" thickTop="1" thickBot="1" x14ac:dyDescent="0.3">
      <c r="A48" s="55" t="s">
        <v>75</v>
      </c>
      <c r="B48" s="9"/>
      <c r="C48" s="9"/>
      <c r="D48" s="9"/>
      <c r="E48" s="11"/>
      <c r="F48" s="12"/>
      <c r="G48" s="13"/>
      <c r="H48" s="14"/>
      <c r="I48" s="12"/>
      <c r="J48" s="13"/>
      <c r="K48" s="14"/>
      <c r="L48" s="12"/>
      <c r="M48" s="13"/>
      <c r="N48" s="14"/>
      <c r="O48" s="12"/>
      <c r="P48" s="13"/>
      <c r="Q48" s="11"/>
      <c r="R48" s="12"/>
      <c r="S48" s="15"/>
      <c r="T48" s="25"/>
      <c r="U48" s="25"/>
    </row>
    <row r="49" spans="1:21" ht="16.5" thickTop="1" thickBot="1" x14ac:dyDescent="0.3">
      <c r="A49" s="55" t="s">
        <v>61</v>
      </c>
      <c r="B49" s="9"/>
      <c r="C49" s="9"/>
      <c r="D49" s="9"/>
      <c r="E49" s="11"/>
      <c r="F49" s="12"/>
      <c r="G49" s="13"/>
      <c r="H49" s="14"/>
      <c r="I49" s="12"/>
      <c r="J49" s="13"/>
      <c r="K49" s="14"/>
      <c r="L49" s="12"/>
      <c r="M49" s="13"/>
      <c r="N49" s="14"/>
      <c r="O49" s="12"/>
      <c r="P49" s="13"/>
      <c r="Q49" s="11"/>
      <c r="R49" s="12"/>
      <c r="S49" s="15"/>
      <c r="T49" s="25"/>
      <c r="U49" s="25"/>
    </row>
    <row r="50" spans="1:21" ht="15.75" thickTop="1" x14ac:dyDescent="0.25"/>
  </sheetData>
  <mergeCells count="6">
    <mergeCell ref="Q1:S1"/>
    <mergeCell ref="B1:D1"/>
    <mergeCell ref="E1:G1"/>
    <mergeCell ref="H1:J1"/>
    <mergeCell ref="K1:M1"/>
    <mergeCell ref="N1:P1"/>
  </mergeCells>
  <conditionalFormatting sqref="T3">
    <cfRule type="iconSet" priority="1">
      <iconSet iconSet="5Arrows">
        <cfvo type="percent" val="0"/>
        <cfvo type="percent" val="20"/>
        <cfvo type="percent" val="40"/>
        <cfvo type="percent" val="60"/>
        <cfvo type="percent" val="80"/>
      </iconSet>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opLeftCell="M1" zoomScale="90" zoomScaleNormal="90" workbookViewId="0">
      <selection activeCell="AC2" sqref="AC2:AE2"/>
    </sheetView>
  </sheetViews>
  <sheetFormatPr defaultColWidth="8.85546875" defaultRowHeight="15" x14ac:dyDescent="0.25"/>
  <cols>
    <col min="1" max="1" width="82.140625" style="5" bestFit="1" customWidth="1"/>
    <col min="2" max="10" width="8.140625" style="5" customWidth="1"/>
    <col min="11" max="19" width="8.140625" style="1" customWidth="1"/>
    <col min="20" max="24" width="9.140625" style="1" customWidth="1"/>
    <col min="25" max="25" width="8.140625" style="1" customWidth="1"/>
    <col min="26" max="26" width="15.85546875" style="32" customWidth="1"/>
    <col min="27" max="27" width="17" style="32" customWidth="1"/>
    <col min="28" max="32" width="8.85546875" style="1" customWidth="1"/>
    <col min="33" max="16384" width="8.85546875" style="1"/>
  </cols>
  <sheetData>
    <row r="1" spans="1:31" ht="16.5" thickTop="1" thickBot="1" x14ac:dyDescent="0.3">
      <c r="A1" s="6"/>
      <c r="B1" s="127"/>
      <c r="C1" s="127"/>
      <c r="D1" s="127"/>
      <c r="E1" s="127" t="s">
        <v>85</v>
      </c>
      <c r="F1" s="127"/>
      <c r="G1" s="127"/>
      <c r="H1" s="127"/>
      <c r="I1" s="127"/>
      <c r="J1" s="127"/>
      <c r="K1" s="124" t="s">
        <v>0</v>
      </c>
      <c r="L1" s="124"/>
      <c r="M1" s="124"/>
      <c r="N1" s="124" t="s">
        <v>1</v>
      </c>
      <c r="O1" s="124"/>
      <c r="P1" s="124"/>
      <c r="Q1" s="124" t="s">
        <v>2</v>
      </c>
      <c r="R1" s="124"/>
      <c r="S1" s="124"/>
      <c r="T1" s="124" t="s">
        <v>3</v>
      </c>
      <c r="U1" s="124"/>
      <c r="V1" s="124"/>
      <c r="W1" s="124" t="s">
        <v>4</v>
      </c>
      <c r="X1" s="124"/>
      <c r="Y1" s="124"/>
      <c r="Z1" s="125"/>
      <c r="AA1" s="126"/>
    </row>
    <row r="2" spans="1:31" ht="16.5" thickTop="1" thickBot="1" x14ac:dyDescent="0.3">
      <c r="A2" s="23" t="s">
        <v>5</v>
      </c>
      <c r="B2" s="22" t="s">
        <v>6</v>
      </c>
      <c r="C2" s="22" t="s">
        <v>7</v>
      </c>
      <c r="D2" s="22" t="s">
        <v>8</v>
      </c>
      <c r="E2" s="22" t="s">
        <v>86</v>
      </c>
      <c r="F2" s="22" t="s">
        <v>87</v>
      </c>
      <c r="G2" s="22" t="s">
        <v>88</v>
      </c>
      <c r="H2" s="22" t="s">
        <v>89</v>
      </c>
      <c r="I2" s="22" t="s">
        <v>90</v>
      </c>
      <c r="J2" s="22" t="s">
        <v>91</v>
      </c>
      <c r="K2" s="2" t="s">
        <v>9</v>
      </c>
      <c r="L2" s="3" t="s">
        <v>10</v>
      </c>
      <c r="M2" s="4" t="s">
        <v>11</v>
      </c>
      <c r="N2" s="2" t="s">
        <v>9</v>
      </c>
      <c r="O2" s="3" t="s">
        <v>10</v>
      </c>
      <c r="P2" s="4" t="s">
        <v>11</v>
      </c>
      <c r="Q2" s="2" t="s">
        <v>9</v>
      </c>
      <c r="R2" s="3" t="s">
        <v>10</v>
      </c>
      <c r="S2" s="4" t="s">
        <v>11</v>
      </c>
      <c r="T2" s="2" t="s">
        <v>9</v>
      </c>
      <c r="U2" s="3" t="s">
        <v>10</v>
      </c>
      <c r="V2" s="4" t="s">
        <v>11</v>
      </c>
      <c r="W2" s="2" t="s">
        <v>9</v>
      </c>
      <c r="X2" s="3" t="s">
        <v>10</v>
      </c>
      <c r="Y2" s="4" t="s">
        <v>11</v>
      </c>
      <c r="Z2" s="23" t="s">
        <v>92</v>
      </c>
      <c r="AA2" s="24" t="s">
        <v>93</v>
      </c>
      <c r="AB2" s="1" t="s">
        <v>111</v>
      </c>
      <c r="AC2" s="1" t="s">
        <v>108</v>
      </c>
      <c r="AD2" s="1" t="s">
        <v>109</v>
      </c>
      <c r="AE2" s="1" t="s">
        <v>110</v>
      </c>
    </row>
    <row r="3" spans="1:31" ht="16.5" thickTop="1" thickBot="1" x14ac:dyDescent="0.3">
      <c r="A3" s="7" t="s">
        <v>12</v>
      </c>
      <c r="B3" s="8">
        <v>0.73699999999999999</v>
      </c>
      <c r="C3" s="8">
        <v>0.76300000000000001</v>
      </c>
      <c r="D3" s="8">
        <v>0.77</v>
      </c>
      <c r="E3" s="9">
        <f t="shared" ref="E3:J3" si="0">AVERAGE(B3:D3)*1.03</f>
        <v>0.77936666666666676</v>
      </c>
      <c r="F3" s="10">
        <f t="shared" si="0"/>
        <v>0.79391255555555551</v>
      </c>
      <c r="G3" s="10">
        <f t="shared" si="0"/>
        <v>0.80452586629629641</v>
      </c>
      <c r="H3" s="10">
        <f t="shared" si="0"/>
        <v>0.81637974705802485</v>
      </c>
      <c r="I3" s="10">
        <f t="shared" si="0"/>
        <v>0.82908757132572442</v>
      </c>
      <c r="J3" s="10">
        <f t="shared" si="0"/>
        <v>0.84116432674014896</v>
      </c>
      <c r="K3" s="11">
        <f t="shared" ref="K3" si="1">L3*0.9</f>
        <v>0.71452130000000003</v>
      </c>
      <c r="L3" s="12">
        <f t="shared" ref="L3" si="2">F3</f>
        <v>0.79391255555555551</v>
      </c>
      <c r="M3" s="13">
        <f>L3*1.1</f>
        <v>0.87330381111111111</v>
      </c>
      <c r="N3" s="14">
        <f t="shared" ref="N3" si="3">O3*0.9</f>
        <v>0.72407327966666679</v>
      </c>
      <c r="O3" s="12">
        <f t="shared" ref="O3" si="4">G3</f>
        <v>0.80452586629629641</v>
      </c>
      <c r="P3" s="13">
        <f>O3*1.1</f>
        <v>0.88497845292592614</v>
      </c>
      <c r="Q3" s="14">
        <f t="shared" ref="Q3" si="5">R3*0.9</f>
        <v>0.73474177235222238</v>
      </c>
      <c r="R3" s="12">
        <f t="shared" ref="R3" si="6">H3</f>
        <v>0.81637974705802485</v>
      </c>
      <c r="S3" s="13">
        <f>R3*1.1</f>
        <v>0.89801772176382744</v>
      </c>
      <c r="T3" s="14">
        <f t="shared" ref="T3" si="7">U3*0.9</f>
        <v>0.74617881419315202</v>
      </c>
      <c r="U3" s="12">
        <f t="shared" ref="U3" si="8">I3</f>
        <v>0.82908757132572442</v>
      </c>
      <c r="V3" s="13">
        <f>U3*1.1</f>
        <v>0.91199632845829692</v>
      </c>
      <c r="W3" s="11">
        <f t="shared" ref="W3" si="9">X3*0.9</f>
        <v>0.75704789406613404</v>
      </c>
      <c r="X3" s="12">
        <f t="shared" ref="X3" si="10">J3</f>
        <v>0.84116432674014896</v>
      </c>
      <c r="Y3" s="15">
        <f>X3*1.1</f>
        <v>0.92528075941416388</v>
      </c>
      <c r="Z3" s="25" t="s">
        <v>94</v>
      </c>
      <c r="AA3" s="26" t="s">
        <v>95</v>
      </c>
      <c r="AC3" s="35">
        <f>MIN(B3:D3)</f>
        <v>0.73699999999999999</v>
      </c>
      <c r="AD3" s="35">
        <f>MAX(B3:D3)</f>
        <v>0.77</v>
      </c>
      <c r="AE3" s="35">
        <f>AD3-AC3</f>
        <v>3.3000000000000029E-2</v>
      </c>
    </row>
    <row r="4" spans="1:31" ht="16.5" thickTop="1" thickBot="1" x14ac:dyDescent="0.3">
      <c r="A4" s="19" t="s">
        <v>23</v>
      </c>
      <c r="B4" s="16"/>
      <c r="C4" s="16"/>
      <c r="D4" s="16"/>
      <c r="E4" s="16"/>
      <c r="F4" s="16"/>
      <c r="G4" s="16"/>
      <c r="H4" s="16"/>
      <c r="I4" s="16"/>
      <c r="J4" s="16"/>
      <c r="K4" s="17"/>
      <c r="L4" s="16"/>
      <c r="M4" s="17"/>
      <c r="N4" s="17"/>
      <c r="O4" s="16"/>
      <c r="P4" s="17"/>
      <c r="Q4" s="17"/>
      <c r="R4" s="16"/>
      <c r="S4" s="17"/>
      <c r="T4" s="17"/>
      <c r="U4" s="16"/>
      <c r="V4" s="17"/>
      <c r="W4" s="17"/>
      <c r="X4" s="16"/>
      <c r="Y4" s="17"/>
      <c r="Z4" s="23"/>
      <c r="AA4" s="24"/>
      <c r="AC4" s="35"/>
      <c r="AD4" s="35"/>
      <c r="AE4" s="35"/>
    </row>
    <row r="5" spans="1:31" ht="16.5" thickTop="1" thickBot="1" x14ac:dyDescent="0.3">
      <c r="A5" s="27" t="s">
        <v>14</v>
      </c>
      <c r="B5" s="9">
        <v>1</v>
      </c>
      <c r="C5" s="9">
        <v>0.91</v>
      </c>
      <c r="D5" s="9">
        <v>1</v>
      </c>
      <c r="E5" s="9">
        <f t="shared" ref="E5:G6" si="11">AVERAGE(B5:D5)*1.03</f>
        <v>0.9991000000000001</v>
      </c>
      <c r="F5" s="10">
        <f t="shared" si="11"/>
        <v>0.9987910000000001</v>
      </c>
      <c r="G5" s="10">
        <v>1</v>
      </c>
      <c r="H5" s="10">
        <v>1</v>
      </c>
      <c r="I5" s="10">
        <v>1</v>
      </c>
      <c r="J5" s="10">
        <v>1</v>
      </c>
      <c r="K5" s="11">
        <f t="shared" ref="K5:K7" si="12">L5*0.9</f>
        <v>0.8989119000000001</v>
      </c>
      <c r="L5" s="12">
        <f t="shared" ref="L5:L7" si="13">F5</f>
        <v>0.9987910000000001</v>
      </c>
      <c r="M5" s="13">
        <v>1</v>
      </c>
      <c r="N5" s="14">
        <f t="shared" ref="N5:N7" si="14">O5*0.9</f>
        <v>0.9</v>
      </c>
      <c r="O5" s="12">
        <f t="shared" ref="O5:O7" si="15">G5</f>
        <v>1</v>
      </c>
      <c r="P5" s="13">
        <v>1</v>
      </c>
      <c r="Q5" s="14">
        <f t="shared" ref="Q5:Q7" si="16">R5*0.9</f>
        <v>0.9</v>
      </c>
      <c r="R5" s="12">
        <f t="shared" ref="R5:R7" si="17">H5</f>
        <v>1</v>
      </c>
      <c r="S5" s="13">
        <v>1</v>
      </c>
      <c r="T5" s="14">
        <f t="shared" ref="T5:T7" si="18">U5*0.9</f>
        <v>0.9</v>
      </c>
      <c r="U5" s="12">
        <f t="shared" ref="U5:U7" si="19">I5</f>
        <v>1</v>
      </c>
      <c r="V5" s="13">
        <v>1</v>
      </c>
      <c r="W5" s="11">
        <f t="shared" ref="W5:W7" si="20">X5*0.9</f>
        <v>0.9</v>
      </c>
      <c r="X5" s="12">
        <f t="shared" ref="X5:X7" si="21">J5</f>
        <v>1</v>
      </c>
      <c r="Y5" s="15">
        <v>1</v>
      </c>
      <c r="Z5" s="25" t="s">
        <v>94</v>
      </c>
      <c r="AA5" s="26" t="s">
        <v>95</v>
      </c>
      <c r="AC5" s="35">
        <f t="shared" ref="AC5:AC32" si="22">MIN(B5:D5)</f>
        <v>0.91</v>
      </c>
      <c r="AD5" s="35">
        <f t="shared" ref="AD5:AD32" si="23">MAX(B5:D5)</f>
        <v>1</v>
      </c>
      <c r="AE5" s="35">
        <f t="shared" ref="AE5:AE32" si="24">AD5-AC5</f>
        <v>8.9999999999999969E-2</v>
      </c>
    </row>
    <row r="6" spans="1:31" ht="16.5" thickTop="1" thickBot="1" x14ac:dyDescent="0.3">
      <c r="A6" s="27" t="s">
        <v>15</v>
      </c>
      <c r="B6" s="9">
        <v>0.94</v>
      </c>
      <c r="C6" s="9">
        <v>0.94</v>
      </c>
      <c r="D6" s="9">
        <v>0.95</v>
      </c>
      <c r="E6" s="9">
        <f t="shared" si="11"/>
        <v>0.97163333333333335</v>
      </c>
      <c r="F6" s="10">
        <f t="shared" si="11"/>
        <v>0.98249411111111107</v>
      </c>
      <c r="G6" s="10">
        <f t="shared" si="11"/>
        <v>0.99708375592592591</v>
      </c>
      <c r="H6" s="10">
        <v>1</v>
      </c>
      <c r="I6" s="10">
        <v>1</v>
      </c>
      <c r="J6" s="10">
        <v>1</v>
      </c>
      <c r="K6" s="11">
        <f t="shared" si="12"/>
        <v>0.88424469999999999</v>
      </c>
      <c r="L6" s="12">
        <f t="shared" si="13"/>
        <v>0.98249411111111107</v>
      </c>
      <c r="M6" s="13">
        <v>1</v>
      </c>
      <c r="N6" s="14">
        <f t="shared" si="14"/>
        <v>0.89737538033333331</v>
      </c>
      <c r="O6" s="12">
        <f t="shared" si="15"/>
        <v>0.99708375592592591</v>
      </c>
      <c r="P6" s="13">
        <v>1</v>
      </c>
      <c r="Q6" s="14">
        <f t="shared" si="16"/>
        <v>0.9</v>
      </c>
      <c r="R6" s="12">
        <f t="shared" si="17"/>
        <v>1</v>
      </c>
      <c r="S6" s="13">
        <v>1</v>
      </c>
      <c r="T6" s="14">
        <f t="shared" si="18"/>
        <v>0.9</v>
      </c>
      <c r="U6" s="12">
        <f t="shared" si="19"/>
        <v>1</v>
      </c>
      <c r="V6" s="13">
        <v>1</v>
      </c>
      <c r="W6" s="11">
        <f t="shared" si="20"/>
        <v>0.9</v>
      </c>
      <c r="X6" s="12">
        <f t="shared" si="21"/>
        <v>1</v>
      </c>
      <c r="Y6" s="15">
        <v>1</v>
      </c>
      <c r="Z6" s="25" t="s">
        <v>94</v>
      </c>
      <c r="AA6" s="26" t="s">
        <v>95</v>
      </c>
      <c r="AC6" s="35">
        <f t="shared" si="22"/>
        <v>0.94</v>
      </c>
      <c r="AD6" s="35">
        <f t="shared" si="23"/>
        <v>0.95</v>
      </c>
      <c r="AE6" s="35">
        <f t="shared" si="24"/>
        <v>1.0000000000000009E-2</v>
      </c>
    </row>
    <row r="7" spans="1:31" ht="16.5" thickTop="1" thickBot="1" x14ac:dyDescent="0.25">
      <c r="A7" s="28" t="s">
        <v>16</v>
      </c>
      <c r="B7" s="18">
        <v>1</v>
      </c>
      <c r="C7" s="18">
        <v>1</v>
      </c>
      <c r="D7" s="18">
        <v>1</v>
      </c>
      <c r="E7" s="9">
        <v>1</v>
      </c>
      <c r="F7" s="9">
        <v>1</v>
      </c>
      <c r="G7" s="9">
        <v>1</v>
      </c>
      <c r="H7" s="10">
        <v>1</v>
      </c>
      <c r="I7" s="10">
        <v>1</v>
      </c>
      <c r="J7" s="10">
        <v>1</v>
      </c>
      <c r="K7" s="11">
        <f t="shared" si="12"/>
        <v>0.9</v>
      </c>
      <c r="L7" s="12">
        <f t="shared" si="13"/>
        <v>1</v>
      </c>
      <c r="M7" s="13">
        <v>1</v>
      </c>
      <c r="N7" s="14">
        <f t="shared" si="14"/>
        <v>0.9</v>
      </c>
      <c r="O7" s="12">
        <f t="shared" si="15"/>
        <v>1</v>
      </c>
      <c r="P7" s="13">
        <v>1</v>
      </c>
      <c r="Q7" s="14">
        <f t="shared" si="16"/>
        <v>0.9</v>
      </c>
      <c r="R7" s="12">
        <f t="shared" si="17"/>
        <v>1</v>
      </c>
      <c r="S7" s="13">
        <v>1</v>
      </c>
      <c r="T7" s="14">
        <f t="shared" si="18"/>
        <v>0.9</v>
      </c>
      <c r="U7" s="12">
        <f t="shared" si="19"/>
        <v>1</v>
      </c>
      <c r="V7" s="13">
        <v>1</v>
      </c>
      <c r="W7" s="11">
        <f t="shared" si="20"/>
        <v>0.9</v>
      </c>
      <c r="X7" s="12">
        <f t="shared" si="21"/>
        <v>1</v>
      </c>
      <c r="Y7" s="15">
        <v>1</v>
      </c>
      <c r="Z7" s="25" t="s">
        <v>94</v>
      </c>
      <c r="AA7" s="26" t="s">
        <v>95</v>
      </c>
      <c r="AC7" s="35">
        <f t="shared" si="22"/>
        <v>1</v>
      </c>
      <c r="AD7" s="35">
        <f t="shared" si="23"/>
        <v>1</v>
      </c>
      <c r="AE7" s="35">
        <f t="shared" si="24"/>
        <v>0</v>
      </c>
    </row>
    <row r="8" spans="1:31" s="5" customFormat="1" ht="16.5" thickTop="1" thickBot="1" x14ac:dyDescent="0.3">
      <c r="A8" s="7" t="s">
        <v>13</v>
      </c>
      <c r="B8" s="9"/>
      <c r="C8" s="9"/>
      <c r="D8" s="9"/>
      <c r="E8" s="9"/>
      <c r="F8" s="10"/>
      <c r="G8" s="10"/>
      <c r="H8" s="10"/>
      <c r="I8" s="10"/>
      <c r="J8" s="10"/>
      <c r="K8" s="11"/>
      <c r="L8" s="12"/>
      <c r="M8" s="13"/>
      <c r="N8" s="14"/>
      <c r="O8" s="12"/>
      <c r="P8" s="13"/>
      <c r="Q8" s="14"/>
      <c r="R8" s="12"/>
      <c r="S8" s="13"/>
      <c r="T8" s="14"/>
      <c r="U8" s="12"/>
      <c r="V8" s="13"/>
      <c r="W8" s="11"/>
      <c r="X8" s="12"/>
      <c r="Y8" s="15"/>
      <c r="Z8" s="25"/>
      <c r="AA8" s="26"/>
      <c r="AC8" s="35"/>
      <c r="AD8" s="35"/>
      <c r="AE8" s="35"/>
    </row>
    <row r="9" spans="1:31" ht="16.5" thickTop="1" thickBot="1" x14ac:dyDescent="0.3">
      <c r="A9" s="29" t="s">
        <v>17</v>
      </c>
      <c r="B9" s="9">
        <v>0.82289999999999996</v>
      </c>
      <c r="C9" s="9">
        <v>0.7248</v>
      </c>
      <c r="D9" s="9">
        <v>0.91890000000000005</v>
      </c>
      <c r="E9" s="9">
        <f t="shared" ref="E9:J10" si="25">AVERAGE(B9:D9)*1.03</f>
        <v>0.8468659999999999</v>
      </c>
      <c r="F9" s="10">
        <f t="shared" si="25"/>
        <v>0.85509432666666663</v>
      </c>
      <c r="G9" s="10">
        <f t="shared" si="25"/>
        <v>0.8998287121555556</v>
      </c>
      <c r="H9" s="10">
        <f t="shared" si="25"/>
        <v>0.89328090332896293</v>
      </c>
      <c r="I9" s="10">
        <f t="shared" si="25"/>
        <v>0.90921668680524026</v>
      </c>
      <c r="J9" s="10">
        <f t="shared" si="25"/>
        <v>0.92779869711948382</v>
      </c>
      <c r="K9" s="11">
        <f>L9*0.8</f>
        <v>0.6840754613333333</v>
      </c>
      <c r="L9" s="12">
        <f t="shared" ref="L9" si="26">F9</f>
        <v>0.85509432666666663</v>
      </c>
      <c r="M9" s="13">
        <f>L9*1.1</f>
        <v>0.9406037593333334</v>
      </c>
      <c r="N9" s="11">
        <f>O9*0.8</f>
        <v>0.71986296972444452</v>
      </c>
      <c r="O9" s="12">
        <f t="shared" ref="O9" si="27">G9</f>
        <v>0.8998287121555556</v>
      </c>
      <c r="P9" s="13">
        <f>O9*1.1</f>
        <v>0.98981158337111119</v>
      </c>
      <c r="Q9" s="11">
        <f>R9*0.8</f>
        <v>0.71462472266317034</v>
      </c>
      <c r="R9" s="12">
        <f t="shared" ref="R9" si="28">H9</f>
        <v>0.89328090332896293</v>
      </c>
      <c r="S9" s="13">
        <f>R9*1.1</f>
        <v>0.98260899366185928</v>
      </c>
      <c r="T9" s="11">
        <f>U9*0.8</f>
        <v>0.7273733494441923</v>
      </c>
      <c r="U9" s="12">
        <f t="shared" ref="U9" si="29">I9</f>
        <v>0.90921668680524026</v>
      </c>
      <c r="V9" s="13">
        <v>1</v>
      </c>
      <c r="W9" s="11">
        <f>X9*0.8</f>
        <v>0.74223895769558712</v>
      </c>
      <c r="X9" s="12">
        <f t="shared" ref="X9" si="30">J9</f>
        <v>0.92779869711948382</v>
      </c>
      <c r="Y9" s="15">
        <v>1</v>
      </c>
      <c r="Z9" s="25" t="s">
        <v>94</v>
      </c>
      <c r="AA9" s="26" t="s">
        <v>112</v>
      </c>
      <c r="AC9" s="35">
        <f t="shared" si="22"/>
        <v>0.7248</v>
      </c>
      <c r="AD9" s="35">
        <f t="shared" si="23"/>
        <v>0.91890000000000005</v>
      </c>
      <c r="AE9" s="35">
        <f t="shared" si="24"/>
        <v>0.19410000000000005</v>
      </c>
    </row>
    <row r="10" spans="1:31" ht="16.5" thickTop="1" thickBot="1" x14ac:dyDescent="0.3">
      <c r="A10" s="29" t="s">
        <v>19</v>
      </c>
      <c r="B10" s="9">
        <v>0.45450000000000002</v>
      </c>
      <c r="C10" s="9">
        <v>1</v>
      </c>
      <c r="D10" s="9">
        <v>0.92310000000000003</v>
      </c>
      <c r="E10" s="9">
        <f t="shared" si="25"/>
        <v>0.81630933333333344</v>
      </c>
      <c r="F10" s="10">
        <f>E10*1.03</f>
        <v>0.8407986133333335</v>
      </c>
      <c r="G10" s="10">
        <f t="shared" ref="G10:J10" si="31">F10*1.03</f>
        <v>0.86602257173333352</v>
      </c>
      <c r="H10" s="10">
        <f t="shared" si="31"/>
        <v>0.89200324888533356</v>
      </c>
      <c r="I10" s="10">
        <f t="shared" si="31"/>
        <v>0.91876334635189361</v>
      </c>
      <c r="J10" s="10">
        <f t="shared" si="31"/>
        <v>0.94632624674245047</v>
      </c>
      <c r="K10" s="11">
        <f>L10*0.75</f>
        <v>0.63059896000000015</v>
      </c>
      <c r="L10" s="12">
        <f>F10</f>
        <v>0.8407986133333335</v>
      </c>
      <c r="M10" s="13">
        <v>1</v>
      </c>
      <c r="N10" s="11">
        <f>O10*0.75</f>
        <v>0.64951692880000012</v>
      </c>
      <c r="O10" s="12">
        <f>G10</f>
        <v>0.86602257173333352</v>
      </c>
      <c r="P10" s="13">
        <v>1</v>
      </c>
      <c r="Q10" s="11">
        <f>R10*0.75</f>
        <v>0.66900243666400017</v>
      </c>
      <c r="R10" s="12">
        <f>H10</f>
        <v>0.89200324888533356</v>
      </c>
      <c r="S10" s="13">
        <v>1</v>
      </c>
      <c r="T10" s="11">
        <f>U10*0.75</f>
        <v>0.6890725097639202</v>
      </c>
      <c r="U10" s="12">
        <f>I10</f>
        <v>0.91876334635189361</v>
      </c>
      <c r="V10" s="13">
        <v>1</v>
      </c>
      <c r="W10" s="11">
        <f>X10*0.75</f>
        <v>0.70974468505683785</v>
      </c>
      <c r="X10" s="12">
        <f>J10</f>
        <v>0.94632624674245047</v>
      </c>
      <c r="Y10" s="13">
        <v>1</v>
      </c>
      <c r="Z10" s="25" t="s">
        <v>94</v>
      </c>
      <c r="AA10" s="26" t="s">
        <v>113</v>
      </c>
      <c r="AB10" s="1" t="s">
        <v>114</v>
      </c>
      <c r="AC10" s="35">
        <f t="shared" si="22"/>
        <v>0.45450000000000002</v>
      </c>
      <c r="AD10" s="35">
        <f t="shared" si="23"/>
        <v>1</v>
      </c>
      <c r="AE10" s="35">
        <f t="shared" si="24"/>
        <v>0.54549999999999998</v>
      </c>
    </row>
    <row r="11" spans="1:31" ht="16.5" thickTop="1" thickBot="1" x14ac:dyDescent="0.3">
      <c r="A11" s="29" t="s">
        <v>96</v>
      </c>
      <c r="B11" s="9">
        <v>0.75</v>
      </c>
      <c r="C11" s="9">
        <v>1</v>
      </c>
      <c r="D11" s="9">
        <v>1</v>
      </c>
      <c r="E11" s="9">
        <f t="shared" ref="E11:J32" si="32">AVERAGE(B11:D11)*1.03</f>
        <v>0.9441666666666666</v>
      </c>
      <c r="F11" s="10">
        <f>E11*1.03</f>
        <v>0.97249166666666664</v>
      </c>
      <c r="G11" s="10">
        <f>F11*1.03</f>
        <v>1.0016664166666667</v>
      </c>
      <c r="H11" s="10">
        <v>1</v>
      </c>
      <c r="I11" s="10">
        <v>1</v>
      </c>
      <c r="J11" s="10">
        <v>1</v>
      </c>
      <c r="K11" s="11">
        <f>L11*0.75</f>
        <v>0.72936875000000001</v>
      </c>
      <c r="L11" s="12">
        <f t="shared" ref="L11:L32" si="33">F11</f>
        <v>0.97249166666666664</v>
      </c>
      <c r="M11" s="13">
        <v>1</v>
      </c>
      <c r="N11" s="11">
        <f>O11*0.75</f>
        <v>0.7512498125</v>
      </c>
      <c r="O11" s="12">
        <f t="shared" ref="O11:O32" si="34">G11</f>
        <v>1.0016664166666667</v>
      </c>
      <c r="P11" s="13">
        <v>1</v>
      </c>
      <c r="Q11" s="11">
        <f>R11*0.75</f>
        <v>0.75</v>
      </c>
      <c r="R11" s="12">
        <f t="shared" ref="R11:R32" si="35">H11</f>
        <v>1</v>
      </c>
      <c r="S11" s="13">
        <v>1</v>
      </c>
      <c r="T11" s="11">
        <f>U11*0.75</f>
        <v>0.75</v>
      </c>
      <c r="U11" s="12">
        <f t="shared" ref="U11:U32" si="36">I11</f>
        <v>1</v>
      </c>
      <c r="V11" s="13">
        <v>1</v>
      </c>
      <c r="W11" s="11">
        <f>X11*0.75</f>
        <v>0.75</v>
      </c>
      <c r="X11" s="12">
        <f t="shared" ref="X11:X32" si="37">J11</f>
        <v>1</v>
      </c>
      <c r="Y11" s="13">
        <v>1</v>
      </c>
      <c r="Z11" s="25" t="s">
        <v>94</v>
      </c>
      <c r="AA11" s="26" t="s">
        <v>113</v>
      </c>
      <c r="AB11" s="1" t="s">
        <v>114</v>
      </c>
      <c r="AC11" s="35">
        <f t="shared" si="22"/>
        <v>0.75</v>
      </c>
      <c r="AD11" s="35">
        <f t="shared" si="23"/>
        <v>1</v>
      </c>
      <c r="AE11" s="35">
        <f t="shared" si="24"/>
        <v>0.25</v>
      </c>
    </row>
    <row r="12" spans="1:31" ht="16.5" thickTop="1" thickBot="1" x14ac:dyDescent="0.3">
      <c r="A12" s="29" t="s">
        <v>97</v>
      </c>
      <c r="B12" s="9">
        <v>0.9</v>
      </c>
      <c r="C12" s="9">
        <v>0.8</v>
      </c>
      <c r="D12" s="9">
        <v>1</v>
      </c>
      <c r="E12" s="9">
        <f t="shared" si="32"/>
        <v>0.92700000000000005</v>
      </c>
      <c r="F12" s="10">
        <f>E12*1.03</f>
        <v>0.95481000000000005</v>
      </c>
      <c r="G12" s="10">
        <f>F12*1.03</f>
        <v>0.98345430000000011</v>
      </c>
      <c r="H12" s="10">
        <v>1</v>
      </c>
      <c r="I12" s="10">
        <v>1</v>
      </c>
      <c r="J12" s="10">
        <v>1</v>
      </c>
      <c r="K12" s="11">
        <f>L12*0.8</f>
        <v>0.76384800000000008</v>
      </c>
      <c r="L12" s="12">
        <f t="shared" si="33"/>
        <v>0.95481000000000005</v>
      </c>
      <c r="M12" s="13">
        <v>1</v>
      </c>
      <c r="N12" s="11">
        <f>O12*0.8</f>
        <v>0.78676344000000009</v>
      </c>
      <c r="O12" s="12">
        <f t="shared" si="34"/>
        <v>0.98345430000000011</v>
      </c>
      <c r="P12" s="13">
        <v>1</v>
      </c>
      <c r="Q12" s="11">
        <f>R12*0.8</f>
        <v>0.8</v>
      </c>
      <c r="R12" s="12">
        <f t="shared" si="35"/>
        <v>1</v>
      </c>
      <c r="S12" s="13">
        <v>1</v>
      </c>
      <c r="T12" s="11">
        <f>U12*0.8</f>
        <v>0.8</v>
      </c>
      <c r="U12" s="12">
        <f t="shared" si="36"/>
        <v>1</v>
      </c>
      <c r="V12" s="13">
        <v>1</v>
      </c>
      <c r="W12" s="11">
        <f>X12*0.8</f>
        <v>0.8</v>
      </c>
      <c r="X12" s="12">
        <f t="shared" si="37"/>
        <v>1</v>
      </c>
      <c r="Y12" s="13">
        <v>1</v>
      </c>
      <c r="Z12" s="25" t="s">
        <v>94</v>
      </c>
      <c r="AA12" s="26" t="s">
        <v>112</v>
      </c>
      <c r="AB12" s="1" t="s">
        <v>114</v>
      </c>
      <c r="AC12" s="35">
        <f t="shared" si="22"/>
        <v>0.8</v>
      </c>
      <c r="AD12" s="35">
        <f t="shared" si="23"/>
        <v>1</v>
      </c>
      <c r="AE12" s="35">
        <f t="shared" si="24"/>
        <v>0.19999999999999996</v>
      </c>
    </row>
    <row r="13" spans="1:31" ht="16.5" thickTop="1" thickBot="1" x14ac:dyDescent="0.3">
      <c r="A13" s="29" t="s">
        <v>98</v>
      </c>
      <c r="B13" s="9">
        <v>1</v>
      </c>
      <c r="C13" s="9">
        <v>0.66670000000000007</v>
      </c>
      <c r="D13" s="9">
        <v>0.875</v>
      </c>
      <c r="E13" s="9">
        <f t="shared" si="32"/>
        <v>0.87265033333333342</v>
      </c>
      <c r="F13" s="10">
        <f>E13*1.03</f>
        <v>0.89882984333333349</v>
      </c>
      <c r="G13" s="10">
        <f t="shared" ref="G13:I13" si="38">F13*1.03</f>
        <v>0.9257947386333335</v>
      </c>
      <c r="H13" s="10">
        <f t="shared" si="38"/>
        <v>0.95356858079233353</v>
      </c>
      <c r="I13" s="10">
        <f t="shared" si="38"/>
        <v>0.98217563821610354</v>
      </c>
      <c r="J13" s="10">
        <v>1</v>
      </c>
      <c r="K13" s="11">
        <f>L13*0.75</f>
        <v>0.67412238250000012</v>
      </c>
      <c r="L13" s="12">
        <f t="shared" si="33"/>
        <v>0.89882984333333349</v>
      </c>
      <c r="M13" s="13">
        <f t="shared" ref="M13:M32" si="39">L13*1.1</f>
        <v>0.9887128276666669</v>
      </c>
      <c r="N13" s="11">
        <f>O13*0.75</f>
        <v>0.69434605397500015</v>
      </c>
      <c r="O13" s="12">
        <f t="shared" si="34"/>
        <v>0.9257947386333335</v>
      </c>
      <c r="P13" s="13">
        <f t="shared" ref="P13:P26" si="40">O13*1.1</f>
        <v>1.018374212496667</v>
      </c>
      <c r="Q13" s="11">
        <f>R13*0.75</f>
        <v>0.71517643559425015</v>
      </c>
      <c r="R13" s="12">
        <f t="shared" si="35"/>
        <v>0.95356858079233353</v>
      </c>
      <c r="S13" s="13">
        <f t="shared" ref="S13:S26" si="41">R13*1.1</f>
        <v>1.048925438871567</v>
      </c>
      <c r="T13" s="11">
        <f>U13*0.75</f>
        <v>0.7366317286620776</v>
      </c>
      <c r="U13" s="12">
        <f t="shared" si="36"/>
        <v>0.98217563821610354</v>
      </c>
      <c r="V13" s="13">
        <f t="shared" ref="V13:V26" si="42">U13*1.1</f>
        <v>1.0803932020377141</v>
      </c>
      <c r="W13" s="11">
        <f>X13*0.75</f>
        <v>0.75</v>
      </c>
      <c r="X13" s="12">
        <f t="shared" si="37"/>
        <v>1</v>
      </c>
      <c r="Y13" s="13">
        <v>1</v>
      </c>
      <c r="Z13" s="25" t="s">
        <v>94</v>
      </c>
      <c r="AA13" s="26" t="s">
        <v>113</v>
      </c>
      <c r="AB13" s="1" t="s">
        <v>114</v>
      </c>
      <c r="AC13" s="35">
        <f t="shared" si="22"/>
        <v>0.66670000000000007</v>
      </c>
      <c r="AD13" s="35">
        <f t="shared" si="23"/>
        <v>1</v>
      </c>
      <c r="AE13" s="35">
        <f t="shared" si="24"/>
        <v>0.33329999999999993</v>
      </c>
    </row>
    <row r="14" spans="1:31" ht="16.5" thickTop="1" thickBot="1" x14ac:dyDescent="0.3">
      <c r="A14" s="29" t="s">
        <v>18</v>
      </c>
      <c r="B14" s="9">
        <v>0.6</v>
      </c>
      <c r="C14" s="9">
        <v>0.61539999999999995</v>
      </c>
      <c r="D14" s="9">
        <v>0.85709999999999997</v>
      </c>
      <c r="E14" s="9">
        <f t="shared" si="32"/>
        <v>0.71155833333333329</v>
      </c>
      <c r="F14" s="10">
        <f t="shared" si="32"/>
        <v>0.74986002777777783</v>
      </c>
      <c r="G14" s="10">
        <f t="shared" si="32"/>
        <v>0.79602463731481476</v>
      </c>
      <c r="H14" s="10">
        <f t="shared" si="32"/>
        <v>0.77505542945956796</v>
      </c>
      <c r="I14" s="10">
        <f t="shared" si="32"/>
        <v>0.79685609912957511</v>
      </c>
      <c r="J14" s="10">
        <f t="shared" si="32"/>
        <v>0.81299141696035893</v>
      </c>
      <c r="K14" s="11">
        <f t="shared" ref="K14:K31" si="43">L14*0.9</f>
        <v>0.67487402500000004</v>
      </c>
      <c r="L14" s="12">
        <f t="shared" si="33"/>
        <v>0.74986002777777783</v>
      </c>
      <c r="M14" s="13">
        <f t="shared" si="39"/>
        <v>0.82484603055555572</v>
      </c>
      <c r="N14" s="14">
        <f t="shared" ref="N14:N31" si="44">O14*0.9</f>
        <v>0.71642217358333327</v>
      </c>
      <c r="O14" s="12">
        <f t="shared" si="34"/>
        <v>0.79602463731481476</v>
      </c>
      <c r="P14" s="13">
        <f t="shared" si="40"/>
        <v>0.87562710104629626</v>
      </c>
      <c r="Q14" s="14">
        <f t="shared" ref="Q14:Q31" si="45">R14*0.9</f>
        <v>0.69754988651361116</v>
      </c>
      <c r="R14" s="12">
        <f t="shared" si="35"/>
        <v>0.77505542945956796</v>
      </c>
      <c r="S14" s="13">
        <f t="shared" si="41"/>
        <v>0.85256097240552486</v>
      </c>
      <c r="T14" s="14">
        <f t="shared" ref="T14:T31" si="46">U14*0.9</f>
        <v>0.71717048921661763</v>
      </c>
      <c r="U14" s="12">
        <f t="shared" si="36"/>
        <v>0.79685609912957511</v>
      </c>
      <c r="V14" s="13">
        <f t="shared" si="42"/>
        <v>0.8765417090425327</v>
      </c>
      <c r="W14" s="11">
        <f t="shared" ref="W14:W31" si="47">X14*0.9</f>
        <v>0.73169227526432301</v>
      </c>
      <c r="X14" s="12">
        <f t="shared" si="37"/>
        <v>0.81299141696035893</v>
      </c>
      <c r="Y14" s="15">
        <f t="shared" ref="Y14:Y26" si="48">X14*1.1</f>
        <v>0.89429055865639484</v>
      </c>
      <c r="Z14" s="25" t="s">
        <v>94</v>
      </c>
      <c r="AA14" s="26" t="s">
        <v>95</v>
      </c>
      <c r="AC14" s="35">
        <f t="shared" si="22"/>
        <v>0.6</v>
      </c>
      <c r="AD14" s="35">
        <f t="shared" si="23"/>
        <v>0.85709999999999997</v>
      </c>
      <c r="AE14" s="35">
        <f t="shared" si="24"/>
        <v>0.2571</v>
      </c>
    </row>
    <row r="15" spans="1:31" ht="16.5" thickTop="1" thickBot="1" x14ac:dyDescent="0.3">
      <c r="A15" s="29" t="s">
        <v>99</v>
      </c>
      <c r="B15" s="9">
        <v>0.57140000000000002</v>
      </c>
      <c r="C15" s="9">
        <v>1</v>
      </c>
      <c r="D15" s="9">
        <v>1</v>
      </c>
      <c r="E15" s="9">
        <f t="shared" si="32"/>
        <v>0.88284733333333343</v>
      </c>
      <c r="F15" s="10">
        <f>E15*1.03</f>
        <v>0.90933275333333341</v>
      </c>
      <c r="G15" s="10">
        <f t="shared" ref="G15:I15" si="49">F15*1.03</f>
        <v>0.93661273593333338</v>
      </c>
      <c r="H15" s="10">
        <f t="shared" si="49"/>
        <v>0.96471111801133336</v>
      </c>
      <c r="I15" s="10">
        <f t="shared" si="49"/>
        <v>0.99365245155167337</v>
      </c>
      <c r="J15" s="10">
        <v>1</v>
      </c>
      <c r="K15" s="11">
        <f>L15*0.8</f>
        <v>0.72746620266666673</v>
      </c>
      <c r="L15" s="12">
        <f t="shared" si="33"/>
        <v>0.90933275333333341</v>
      </c>
      <c r="M15" s="13">
        <v>1</v>
      </c>
      <c r="N15" s="11">
        <f>O15*0.8</f>
        <v>0.74929018874666675</v>
      </c>
      <c r="O15" s="12">
        <f t="shared" si="34"/>
        <v>0.93661273593333338</v>
      </c>
      <c r="P15" s="13">
        <v>1</v>
      </c>
      <c r="Q15" s="11">
        <f>R15*0.8</f>
        <v>0.77176889440906671</v>
      </c>
      <c r="R15" s="12">
        <f t="shared" si="35"/>
        <v>0.96471111801133336</v>
      </c>
      <c r="S15" s="13">
        <v>1</v>
      </c>
      <c r="T15" s="11">
        <f>U15*0.8</f>
        <v>0.79492196124133874</v>
      </c>
      <c r="U15" s="12">
        <f t="shared" si="36"/>
        <v>0.99365245155167337</v>
      </c>
      <c r="V15" s="13">
        <v>1</v>
      </c>
      <c r="W15" s="11">
        <f>X15*0.8</f>
        <v>0.8</v>
      </c>
      <c r="X15" s="12">
        <f t="shared" si="37"/>
        <v>1</v>
      </c>
      <c r="Y15" s="13">
        <v>1</v>
      </c>
      <c r="Z15" s="25" t="s">
        <v>94</v>
      </c>
      <c r="AA15" s="26" t="s">
        <v>112</v>
      </c>
      <c r="AB15" s="1" t="s">
        <v>114</v>
      </c>
      <c r="AC15" s="35">
        <f t="shared" si="22"/>
        <v>0.57140000000000002</v>
      </c>
      <c r="AD15" s="35">
        <f t="shared" si="23"/>
        <v>1</v>
      </c>
      <c r="AE15" s="35">
        <f t="shared" si="24"/>
        <v>0.42859999999999998</v>
      </c>
    </row>
    <row r="16" spans="1:31" ht="16.5" thickTop="1" thickBot="1" x14ac:dyDescent="0.3">
      <c r="A16" s="29" t="s">
        <v>20</v>
      </c>
      <c r="B16" s="9">
        <v>0.60609999999999997</v>
      </c>
      <c r="C16" s="9">
        <v>0.8</v>
      </c>
      <c r="D16" s="9">
        <v>0.85709999999999997</v>
      </c>
      <c r="E16" s="9">
        <f t="shared" si="32"/>
        <v>0.77703199999999994</v>
      </c>
      <c r="F16" s="10">
        <f t="shared" si="32"/>
        <v>0.83571865333333328</v>
      </c>
      <c r="G16" s="10">
        <f t="shared" si="32"/>
        <v>0.84798205764444445</v>
      </c>
      <c r="H16" s="10">
        <f t="shared" si="32"/>
        <v>0.84485156410237028</v>
      </c>
      <c r="I16" s="10">
        <f t="shared" si="32"/>
        <v>0.86813628111085084</v>
      </c>
      <c r="J16" s="10">
        <f t="shared" si="32"/>
        <v>0.87926633331446524</v>
      </c>
      <c r="K16" s="11">
        <f t="shared" si="43"/>
        <v>0.75214678800000001</v>
      </c>
      <c r="L16" s="12">
        <f t="shared" si="33"/>
        <v>0.83571865333333328</v>
      </c>
      <c r="M16" s="13">
        <f t="shared" si="39"/>
        <v>0.91929051866666667</v>
      </c>
      <c r="N16" s="14">
        <f t="shared" si="44"/>
        <v>0.76318385188000004</v>
      </c>
      <c r="O16" s="12">
        <f t="shared" si="34"/>
        <v>0.84798205764444445</v>
      </c>
      <c r="P16" s="13">
        <f t="shared" si="40"/>
        <v>0.93278026340888898</v>
      </c>
      <c r="Q16" s="14">
        <f t="shared" si="45"/>
        <v>0.76036640769213326</v>
      </c>
      <c r="R16" s="12">
        <f t="shared" si="35"/>
        <v>0.84485156410237028</v>
      </c>
      <c r="S16" s="13">
        <f t="shared" si="41"/>
        <v>0.92933672051260741</v>
      </c>
      <c r="T16" s="14">
        <f t="shared" si="46"/>
        <v>0.78132265299976578</v>
      </c>
      <c r="U16" s="12">
        <f t="shared" si="36"/>
        <v>0.86813628111085084</v>
      </c>
      <c r="V16" s="13">
        <f t="shared" si="42"/>
        <v>0.95494990922193601</v>
      </c>
      <c r="W16" s="11">
        <f t="shared" si="47"/>
        <v>0.79133969998301879</v>
      </c>
      <c r="X16" s="12">
        <f t="shared" si="37"/>
        <v>0.87926633331446524</v>
      </c>
      <c r="Y16" s="15">
        <f t="shared" si="48"/>
        <v>0.96719296664591181</v>
      </c>
      <c r="Z16" s="25" t="s">
        <v>94</v>
      </c>
      <c r="AA16" s="26" t="s">
        <v>95</v>
      </c>
      <c r="AC16" s="35">
        <f t="shared" si="22"/>
        <v>0.60609999999999997</v>
      </c>
      <c r="AD16" s="35">
        <f t="shared" si="23"/>
        <v>0.85709999999999997</v>
      </c>
      <c r="AE16" s="35">
        <f t="shared" si="24"/>
        <v>0.251</v>
      </c>
    </row>
    <row r="17" spans="1:31" ht="16.5" thickTop="1" thickBot="1" x14ac:dyDescent="0.3">
      <c r="A17" s="29" t="s">
        <v>100</v>
      </c>
      <c r="B17" s="9">
        <v>0.75</v>
      </c>
      <c r="C17" s="9">
        <v>0.5</v>
      </c>
      <c r="D17" s="9">
        <v>0.57140000000000002</v>
      </c>
      <c r="E17" s="9">
        <f t="shared" si="32"/>
        <v>0.62534733333333348</v>
      </c>
      <c r="F17" s="10">
        <f t="shared" si="32"/>
        <v>0.58254991777777787</v>
      </c>
      <c r="G17" s="10">
        <f t="shared" si="32"/>
        <v>0.61089205621481502</v>
      </c>
      <c r="H17" s="10">
        <f t="shared" si="32"/>
        <v>0.62445099551523475</v>
      </c>
      <c r="I17" s="10">
        <f t="shared" si="32"/>
        <v>0.62414325286435413</v>
      </c>
      <c r="J17" s="10">
        <f t="shared" si="32"/>
        <v>0.63842363124407864</v>
      </c>
      <c r="K17" s="11">
        <f t="shared" si="43"/>
        <v>0.52429492600000005</v>
      </c>
      <c r="L17" s="12">
        <f t="shared" si="33"/>
        <v>0.58254991777777787</v>
      </c>
      <c r="M17" s="13">
        <f t="shared" si="39"/>
        <v>0.64080490955555569</v>
      </c>
      <c r="N17" s="14">
        <f t="shared" si="44"/>
        <v>0.54980285059333356</v>
      </c>
      <c r="O17" s="12">
        <f t="shared" si="34"/>
        <v>0.61089205621481502</v>
      </c>
      <c r="P17" s="13">
        <f t="shared" si="40"/>
        <v>0.67198126183629658</v>
      </c>
      <c r="Q17" s="14">
        <f t="shared" si="45"/>
        <v>0.56200589596371131</v>
      </c>
      <c r="R17" s="12">
        <f t="shared" si="35"/>
        <v>0.62445099551523475</v>
      </c>
      <c r="S17" s="13">
        <f t="shared" si="41"/>
        <v>0.68689609506675831</v>
      </c>
      <c r="T17" s="14">
        <f t="shared" si="46"/>
        <v>0.5617289275779187</v>
      </c>
      <c r="U17" s="12">
        <f t="shared" si="36"/>
        <v>0.62414325286435413</v>
      </c>
      <c r="V17" s="13">
        <f t="shared" si="42"/>
        <v>0.68655757815078955</v>
      </c>
      <c r="W17" s="11">
        <f t="shared" si="47"/>
        <v>0.57458126811967081</v>
      </c>
      <c r="X17" s="12">
        <f t="shared" si="37"/>
        <v>0.63842363124407864</v>
      </c>
      <c r="Y17" s="15">
        <f t="shared" si="48"/>
        <v>0.70226599436848658</v>
      </c>
      <c r="Z17" s="25" t="s">
        <v>94</v>
      </c>
      <c r="AA17" s="26" t="s">
        <v>95</v>
      </c>
      <c r="AC17" s="35">
        <f t="shared" si="22"/>
        <v>0.5</v>
      </c>
      <c r="AD17" s="35">
        <f t="shared" si="23"/>
        <v>0.75</v>
      </c>
      <c r="AE17" s="35">
        <f t="shared" si="24"/>
        <v>0.25</v>
      </c>
    </row>
    <row r="18" spans="1:31" ht="16.5" thickTop="1" thickBot="1" x14ac:dyDescent="0.3">
      <c r="A18" s="29" t="s">
        <v>101</v>
      </c>
      <c r="B18" s="9">
        <v>0.6</v>
      </c>
      <c r="C18" s="9">
        <v>0.8</v>
      </c>
      <c r="D18" s="9">
        <v>0.77780000000000005</v>
      </c>
      <c r="E18" s="9">
        <f t="shared" si="32"/>
        <v>0.74771133333333328</v>
      </c>
      <c r="F18" s="10">
        <f t="shared" si="32"/>
        <v>0.79842555777777791</v>
      </c>
      <c r="G18" s="10">
        <f t="shared" si="32"/>
        <v>0.79788499928148138</v>
      </c>
      <c r="H18" s="10">
        <f t="shared" si="32"/>
        <v>0.80478084903479008</v>
      </c>
      <c r="I18" s="10">
        <f t="shared" si="32"/>
        <v>0.82437471609229018</v>
      </c>
      <c r="J18" s="10">
        <f t="shared" si="32"/>
        <v>0.83328392711360622</v>
      </c>
      <c r="K18" s="11">
        <f t="shared" si="43"/>
        <v>0.71858300200000014</v>
      </c>
      <c r="L18" s="12">
        <f t="shared" si="33"/>
        <v>0.79842555777777791</v>
      </c>
      <c r="M18" s="13">
        <f t="shared" si="39"/>
        <v>0.87826811355555578</v>
      </c>
      <c r="N18" s="14">
        <f t="shared" si="44"/>
        <v>0.71809649935333331</v>
      </c>
      <c r="O18" s="12">
        <f t="shared" si="34"/>
        <v>0.79788499928148138</v>
      </c>
      <c r="P18" s="13">
        <f t="shared" si="40"/>
        <v>0.87767349920962956</v>
      </c>
      <c r="Q18" s="14">
        <f t="shared" si="45"/>
        <v>0.72430276413131112</v>
      </c>
      <c r="R18" s="12">
        <f t="shared" si="35"/>
        <v>0.80478084903479008</v>
      </c>
      <c r="S18" s="13">
        <f t="shared" si="41"/>
        <v>0.88525893393826915</v>
      </c>
      <c r="T18" s="14">
        <f t="shared" si="46"/>
        <v>0.7419372444830612</v>
      </c>
      <c r="U18" s="12">
        <f t="shared" si="36"/>
        <v>0.82437471609229018</v>
      </c>
      <c r="V18" s="13">
        <f t="shared" si="42"/>
        <v>0.90681218770151928</v>
      </c>
      <c r="W18" s="11">
        <f t="shared" si="47"/>
        <v>0.7499555344022456</v>
      </c>
      <c r="X18" s="12">
        <f t="shared" si="37"/>
        <v>0.83328392711360622</v>
      </c>
      <c r="Y18" s="15">
        <f t="shared" si="48"/>
        <v>0.91661231982496694</v>
      </c>
      <c r="Z18" s="25" t="s">
        <v>94</v>
      </c>
      <c r="AA18" s="26" t="s">
        <v>95</v>
      </c>
      <c r="AC18" s="35">
        <f t="shared" si="22"/>
        <v>0.6</v>
      </c>
      <c r="AD18" s="35">
        <f t="shared" si="23"/>
        <v>0.8</v>
      </c>
      <c r="AE18" s="35">
        <f t="shared" si="24"/>
        <v>0.20000000000000007</v>
      </c>
    </row>
    <row r="19" spans="1:31" ht="16.5" thickTop="1" thickBot="1" x14ac:dyDescent="0.3">
      <c r="A19" s="30" t="s">
        <v>24</v>
      </c>
      <c r="B19" s="9" t="s">
        <v>28</v>
      </c>
      <c r="C19" s="9" t="s">
        <v>28</v>
      </c>
      <c r="D19" s="9" t="s">
        <v>28</v>
      </c>
      <c r="E19" s="9"/>
      <c r="F19" s="10"/>
      <c r="G19" s="10"/>
      <c r="H19" s="10"/>
      <c r="I19" s="10"/>
      <c r="J19" s="10"/>
      <c r="K19" s="11"/>
      <c r="L19" s="12"/>
      <c r="M19" s="13"/>
      <c r="N19" s="14"/>
      <c r="O19" s="12"/>
      <c r="P19" s="13"/>
      <c r="Q19" s="14"/>
      <c r="R19" s="12"/>
      <c r="S19" s="13"/>
      <c r="T19" s="14"/>
      <c r="U19" s="12"/>
      <c r="V19" s="13"/>
      <c r="W19" s="11"/>
      <c r="X19" s="12"/>
      <c r="Y19" s="15"/>
      <c r="Z19" s="25"/>
      <c r="AA19" s="26"/>
      <c r="AC19" s="35"/>
      <c r="AD19" s="35"/>
      <c r="AE19" s="35"/>
    </row>
    <row r="20" spans="1:31" ht="16.5" thickTop="1" thickBot="1" x14ac:dyDescent="0.3">
      <c r="A20" s="30" t="s">
        <v>25</v>
      </c>
      <c r="B20" s="9" t="s">
        <v>28</v>
      </c>
      <c r="C20" s="9" t="s">
        <v>28</v>
      </c>
      <c r="D20" s="9" t="s">
        <v>28</v>
      </c>
      <c r="E20" s="9"/>
      <c r="F20" s="10"/>
      <c r="G20" s="10"/>
      <c r="H20" s="10"/>
      <c r="I20" s="10"/>
      <c r="J20" s="10"/>
      <c r="K20" s="11"/>
      <c r="L20" s="12"/>
      <c r="M20" s="13"/>
      <c r="N20" s="14"/>
      <c r="O20" s="12"/>
      <c r="P20" s="13"/>
      <c r="Q20" s="14"/>
      <c r="R20" s="12"/>
      <c r="S20" s="13"/>
      <c r="T20" s="14"/>
      <c r="U20" s="12"/>
      <c r="V20" s="13"/>
      <c r="W20" s="11"/>
      <c r="X20" s="12"/>
      <c r="Y20" s="15"/>
      <c r="Z20" s="25"/>
      <c r="AA20" s="26"/>
      <c r="AC20" s="35"/>
      <c r="AD20" s="35"/>
      <c r="AE20" s="35"/>
    </row>
    <row r="21" spans="1:31" ht="16.5" thickTop="1" thickBot="1" x14ac:dyDescent="0.3">
      <c r="A21" s="30" t="s">
        <v>26</v>
      </c>
      <c r="B21" s="9" t="s">
        <v>28</v>
      </c>
      <c r="C21" s="9" t="s">
        <v>28</v>
      </c>
      <c r="D21" s="9" t="s">
        <v>28</v>
      </c>
      <c r="E21" s="9"/>
      <c r="F21" s="10"/>
      <c r="G21" s="10"/>
      <c r="H21" s="10"/>
      <c r="I21" s="10"/>
      <c r="J21" s="10"/>
      <c r="K21" s="11"/>
      <c r="L21" s="12"/>
      <c r="M21" s="13"/>
      <c r="N21" s="14"/>
      <c r="O21" s="12"/>
      <c r="P21" s="13"/>
      <c r="Q21" s="14"/>
      <c r="R21" s="12"/>
      <c r="S21" s="13"/>
      <c r="T21" s="14"/>
      <c r="U21" s="12"/>
      <c r="V21" s="13"/>
      <c r="W21" s="11"/>
      <c r="X21" s="12"/>
      <c r="Y21" s="15"/>
      <c r="Z21" s="25"/>
      <c r="AA21" s="26"/>
      <c r="AC21" s="35"/>
      <c r="AD21" s="35"/>
      <c r="AE21" s="35"/>
    </row>
    <row r="22" spans="1:31" ht="16.5" thickTop="1" thickBot="1" x14ac:dyDescent="0.3">
      <c r="A22" s="29" t="s">
        <v>102</v>
      </c>
      <c r="B22" s="9">
        <v>0.5</v>
      </c>
      <c r="C22" s="9">
        <v>0.69230000000000003</v>
      </c>
      <c r="D22" s="9">
        <v>0.78790000000000004</v>
      </c>
      <c r="E22" s="9">
        <f t="shared" si="32"/>
        <v>0.67986866666666668</v>
      </c>
      <c r="F22" s="10">
        <f t="shared" si="32"/>
        <v>0.74162357555555558</v>
      </c>
      <c r="G22" s="10">
        <f t="shared" si="32"/>
        <v>0.75855800316296285</v>
      </c>
      <c r="H22" s="10">
        <f t="shared" si="32"/>
        <v>0.74848391758224697</v>
      </c>
      <c r="I22" s="10">
        <f t="shared" si="32"/>
        <v>0.77204182039659619</v>
      </c>
      <c r="J22" s="10">
        <f t="shared" si="32"/>
        <v>0.78248541779202008</v>
      </c>
      <c r="K22" s="11">
        <f>L22*0.8</f>
        <v>0.59329886044444446</v>
      </c>
      <c r="L22" s="12">
        <f t="shared" si="33"/>
        <v>0.74162357555555558</v>
      </c>
      <c r="M22" s="13">
        <f t="shared" si="39"/>
        <v>0.81578593311111125</v>
      </c>
      <c r="N22" s="11">
        <f>O22*0.8</f>
        <v>0.60684640253037037</v>
      </c>
      <c r="O22" s="12">
        <f t="shared" si="34"/>
        <v>0.75855800316296285</v>
      </c>
      <c r="P22" s="13">
        <f t="shared" si="40"/>
        <v>0.8344138034792592</v>
      </c>
      <c r="Q22" s="11">
        <f>R22*0.8</f>
        <v>0.59878713406579764</v>
      </c>
      <c r="R22" s="12">
        <f t="shared" si="35"/>
        <v>0.74848391758224697</v>
      </c>
      <c r="S22" s="13">
        <f t="shared" si="41"/>
        <v>0.82333230934047175</v>
      </c>
      <c r="T22" s="11">
        <f>U22*0.8</f>
        <v>0.61763345631727695</v>
      </c>
      <c r="U22" s="12">
        <f t="shared" si="36"/>
        <v>0.77204182039659619</v>
      </c>
      <c r="V22" s="13">
        <f t="shared" si="42"/>
        <v>0.84924600243625592</v>
      </c>
      <c r="W22" s="11">
        <f>X22*0.8</f>
        <v>0.62598833423361611</v>
      </c>
      <c r="X22" s="12">
        <f t="shared" si="37"/>
        <v>0.78248541779202008</v>
      </c>
      <c r="Y22" s="15">
        <f t="shared" si="48"/>
        <v>0.86073395957122212</v>
      </c>
      <c r="Z22" s="25" t="s">
        <v>94</v>
      </c>
      <c r="AA22" s="26" t="s">
        <v>112</v>
      </c>
      <c r="AC22" s="35">
        <f t="shared" si="22"/>
        <v>0.5</v>
      </c>
      <c r="AD22" s="35">
        <f t="shared" si="23"/>
        <v>0.78790000000000004</v>
      </c>
      <c r="AE22" s="35">
        <f t="shared" si="24"/>
        <v>0.28790000000000004</v>
      </c>
    </row>
    <row r="23" spans="1:31" ht="16.5" thickTop="1" thickBot="1" x14ac:dyDescent="0.3">
      <c r="A23" s="29" t="s">
        <v>103</v>
      </c>
      <c r="B23" s="9">
        <v>0.83329999999999993</v>
      </c>
      <c r="C23" s="9">
        <v>1</v>
      </c>
      <c r="D23" s="9">
        <v>1</v>
      </c>
      <c r="E23" s="9">
        <f t="shared" si="32"/>
        <v>0.9727663333333334</v>
      </c>
      <c r="F23" s="10">
        <v>1</v>
      </c>
      <c r="G23" s="10">
        <v>1</v>
      </c>
      <c r="H23" s="10">
        <v>1</v>
      </c>
      <c r="I23" s="10">
        <v>1</v>
      </c>
      <c r="J23" s="10">
        <v>1</v>
      </c>
      <c r="K23" s="11">
        <f t="shared" si="43"/>
        <v>0.9</v>
      </c>
      <c r="L23" s="12">
        <f t="shared" si="33"/>
        <v>1</v>
      </c>
      <c r="M23" s="13">
        <v>1</v>
      </c>
      <c r="N23" s="14">
        <f t="shared" si="44"/>
        <v>0.9</v>
      </c>
      <c r="O23" s="12">
        <f t="shared" si="34"/>
        <v>1</v>
      </c>
      <c r="P23" s="13">
        <v>1</v>
      </c>
      <c r="Q23" s="14">
        <f t="shared" si="45"/>
        <v>0.9</v>
      </c>
      <c r="R23" s="12">
        <f t="shared" si="35"/>
        <v>1</v>
      </c>
      <c r="S23" s="13">
        <v>1</v>
      </c>
      <c r="T23" s="14">
        <f t="shared" si="46"/>
        <v>0.9</v>
      </c>
      <c r="U23" s="12">
        <f t="shared" si="36"/>
        <v>1</v>
      </c>
      <c r="V23" s="13">
        <v>1</v>
      </c>
      <c r="W23" s="11">
        <f t="shared" si="47"/>
        <v>0.9</v>
      </c>
      <c r="X23" s="12">
        <f t="shared" si="37"/>
        <v>1</v>
      </c>
      <c r="Y23" s="15">
        <v>1</v>
      </c>
      <c r="Z23" s="25" t="s">
        <v>94</v>
      </c>
      <c r="AA23" s="26" t="s">
        <v>95</v>
      </c>
      <c r="AC23" s="35">
        <f t="shared" si="22"/>
        <v>0.83329999999999993</v>
      </c>
      <c r="AD23" s="35">
        <f t="shared" si="23"/>
        <v>1</v>
      </c>
      <c r="AE23" s="35">
        <f t="shared" si="24"/>
        <v>0.16670000000000007</v>
      </c>
    </row>
    <row r="24" spans="1:31" ht="16.5" thickTop="1" thickBot="1" x14ac:dyDescent="0.3">
      <c r="A24" s="30" t="s">
        <v>27</v>
      </c>
      <c r="B24" s="9" t="s">
        <v>28</v>
      </c>
      <c r="C24" s="9" t="s">
        <v>28</v>
      </c>
      <c r="D24" s="9" t="s">
        <v>28</v>
      </c>
      <c r="E24" s="9" t="s">
        <v>28</v>
      </c>
      <c r="F24" s="10">
        <v>0.67</v>
      </c>
      <c r="G24" s="10">
        <f>F24*1.2</f>
        <v>0.80400000000000005</v>
      </c>
      <c r="H24" s="10">
        <f>G24*1.1</f>
        <v>0.88440000000000007</v>
      </c>
      <c r="I24" s="10">
        <f>H24*1.03</f>
        <v>0.91093200000000007</v>
      </c>
      <c r="J24" s="10">
        <f>I24*1.03</f>
        <v>0.93825996000000011</v>
      </c>
      <c r="K24" s="11">
        <f t="shared" ref="K24" si="50">L24*0.9</f>
        <v>0.60300000000000009</v>
      </c>
      <c r="L24" s="12">
        <f>F24</f>
        <v>0.67</v>
      </c>
      <c r="M24" s="13">
        <f>L24*1.1</f>
        <v>0.7370000000000001</v>
      </c>
      <c r="N24" s="14">
        <f t="shared" ref="N24" si="51">O24*0.9</f>
        <v>0.72360000000000002</v>
      </c>
      <c r="O24" s="12">
        <f t="shared" ref="O24" si="52">G24</f>
        <v>0.80400000000000005</v>
      </c>
      <c r="P24" s="13">
        <f>O24*1.1</f>
        <v>0.88440000000000007</v>
      </c>
      <c r="Q24" s="14">
        <f t="shared" ref="Q24" si="53">R24*0.9</f>
        <v>0.79596000000000011</v>
      </c>
      <c r="R24" s="12">
        <f t="shared" ref="R24" si="54">H24</f>
        <v>0.88440000000000007</v>
      </c>
      <c r="S24" s="13">
        <f>R24*1.1</f>
        <v>0.97284000000000015</v>
      </c>
      <c r="T24" s="14">
        <f t="shared" ref="T24" si="55">U24*0.9</f>
        <v>0.81983880000000009</v>
      </c>
      <c r="U24" s="12">
        <f t="shared" ref="U24" si="56">I24</f>
        <v>0.91093200000000007</v>
      </c>
      <c r="V24" s="13">
        <f>U24*1.1</f>
        <v>1.0020252000000001</v>
      </c>
      <c r="W24" s="11">
        <f t="shared" ref="W24" si="57">X24*0.9</f>
        <v>0.84443396400000015</v>
      </c>
      <c r="X24" s="12">
        <f t="shared" ref="X24" si="58">J24</f>
        <v>0.93825996000000011</v>
      </c>
      <c r="Y24" s="15">
        <v>1</v>
      </c>
      <c r="Z24" s="25" t="s">
        <v>107</v>
      </c>
      <c r="AA24" s="26"/>
      <c r="AC24" s="35">
        <f t="shared" si="22"/>
        <v>0</v>
      </c>
      <c r="AD24" s="35">
        <f t="shared" si="23"/>
        <v>0</v>
      </c>
      <c r="AE24" s="35">
        <f t="shared" si="24"/>
        <v>0</v>
      </c>
    </row>
    <row r="25" spans="1:31" ht="16.5" thickTop="1" thickBot="1" x14ac:dyDescent="0.3">
      <c r="A25" s="29" t="s">
        <v>104</v>
      </c>
      <c r="B25" s="9">
        <v>0.33329999999999999</v>
      </c>
      <c r="C25" s="9">
        <v>0.22219999999999998</v>
      </c>
      <c r="D25" s="9">
        <v>0.83330000000000004</v>
      </c>
      <c r="E25" s="9">
        <f t="shared" si="32"/>
        <v>0.47682133333333337</v>
      </c>
      <c r="F25" s="10">
        <f t="shared" si="32"/>
        <v>0.52609699111111108</v>
      </c>
      <c r="G25" s="10">
        <f t="shared" si="32"/>
        <v>0.63043495805925931</v>
      </c>
      <c r="H25" s="10">
        <f t="shared" si="32"/>
        <v>0.56078462699293818</v>
      </c>
      <c r="I25" s="10">
        <f t="shared" si="32"/>
        <v>0.58961202448273597</v>
      </c>
      <c r="J25" s="10">
        <f t="shared" si="32"/>
        <v>0.61141885260699391</v>
      </c>
      <c r="K25" s="11">
        <f t="shared" si="43"/>
        <v>0.473487292</v>
      </c>
      <c r="L25" s="12">
        <f t="shared" si="33"/>
        <v>0.52609699111111108</v>
      </c>
      <c r="M25" s="13">
        <f t="shared" si="39"/>
        <v>0.57870669022222221</v>
      </c>
      <c r="N25" s="14">
        <f t="shared" si="44"/>
        <v>0.56739146225333337</v>
      </c>
      <c r="O25" s="12">
        <f t="shared" si="34"/>
        <v>0.63043495805925931</v>
      </c>
      <c r="P25" s="13">
        <f t="shared" si="40"/>
        <v>0.69347845386518525</v>
      </c>
      <c r="Q25" s="14">
        <f t="shared" si="45"/>
        <v>0.50470616429364434</v>
      </c>
      <c r="R25" s="12">
        <f t="shared" si="35"/>
        <v>0.56078462699293818</v>
      </c>
      <c r="S25" s="13">
        <f t="shared" si="41"/>
        <v>0.61686308969223203</v>
      </c>
      <c r="T25" s="14">
        <f t="shared" si="46"/>
        <v>0.53065082203446234</v>
      </c>
      <c r="U25" s="12">
        <f t="shared" si="36"/>
        <v>0.58961202448273597</v>
      </c>
      <c r="V25" s="13">
        <f t="shared" si="42"/>
        <v>0.64857322693100961</v>
      </c>
      <c r="W25" s="11">
        <f t="shared" si="47"/>
        <v>0.5502769673462945</v>
      </c>
      <c r="X25" s="12">
        <f t="shared" si="37"/>
        <v>0.61141885260699391</v>
      </c>
      <c r="Y25" s="15">
        <f t="shared" si="48"/>
        <v>0.67256073786769333</v>
      </c>
      <c r="Z25" s="25" t="s">
        <v>94</v>
      </c>
      <c r="AA25" s="26" t="s">
        <v>95</v>
      </c>
      <c r="AC25" s="35">
        <f t="shared" si="22"/>
        <v>0.22219999999999998</v>
      </c>
      <c r="AD25" s="35">
        <f t="shared" si="23"/>
        <v>0.83330000000000004</v>
      </c>
      <c r="AE25" s="35">
        <f t="shared" si="24"/>
        <v>0.61110000000000009</v>
      </c>
    </row>
    <row r="26" spans="1:31" ht="16.5" thickTop="1" thickBot="1" x14ac:dyDescent="0.3">
      <c r="A26" s="29" t="s">
        <v>105</v>
      </c>
      <c r="B26" s="9">
        <v>0.8</v>
      </c>
      <c r="C26" s="9">
        <v>0.75</v>
      </c>
      <c r="D26" s="9">
        <v>0.875</v>
      </c>
      <c r="E26" s="9">
        <f t="shared" si="32"/>
        <v>0.83258333333333323</v>
      </c>
      <c r="F26" s="10">
        <f t="shared" si="32"/>
        <v>0.84377027777777769</v>
      </c>
      <c r="G26" s="10">
        <f t="shared" si="32"/>
        <v>0.87596473981481482</v>
      </c>
      <c r="H26" s="10">
        <f t="shared" si="32"/>
        <v>0.87629596715123459</v>
      </c>
      <c r="I26" s="10">
        <f t="shared" si="32"/>
        <v>0.89130397142871398</v>
      </c>
      <c r="J26" s="10">
        <f t="shared" si="32"/>
        <v>0.90762387291553548</v>
      </c>
      <c r="K26" s="11">
        <f t="shared" si="43"/>
        <v>0.75939324999999991</v>
      </c>
      <c r="L26" s="12">
        <f t="shared" si="33"/>
        <v>0.84377027777777769</v>
      </c>
      <c r="M26" s="13">
        <f t="shared" si="39"/>
        <v>0.92814730555555558</v>
      </c>
      <c r="N26" s="14">
        <f t="shared" si="44"/>
        <v>0.7883682658333333</v>
      </c>
      <c r="O26" s="12">
        <f t="shared" si="34"/>
        <v>0.87596473981481482</v>
      </c>
      <c r="P26" s="13">
        <f t="shared" si="40"/>
        <v>0.96356121379629633</v>
      </c>
      <c r="Q26" s="14">
        <f t="shared" si="45"/>
        <v>0.7886663704361111</v>
      </c>
      <c r="R26" s="12">
        <f t="shared" si="35"/>
        <v>0.87629596715123459</v>
      </c>
      <c r="S26" s="13">
        <f t="shared" si="41"/>
        <v>0.96392556386635808</v>
      </c>
      <c r="T26" s="14">
        <f t="shared" si="46"/>
        <v>0.80217357428584257</v>
      </c>
      <c r="U26" s="12">
        <f t="shared" si="36"/>
        <v>0.89130397142871398</v>
      </c>
      <c r="V26" s="13">
        <f t="shared" si="42"/>
        <v>0.9804343685715855</v>
      </c>
      <c r="W26" s="11">
        <f t="shared" si="47"/>
        <v>0.81686148562398198</v>
      </c>
      <c r="X26" s="12">
        <f t="shared" si="37"/>
        <v>0.90762387291553548</v>
      </c>
      <c r="Y26" s="15">
        <f t="shared" si="48"/>
        <v>0.99838626020708909</v>
      </c>
      <c r="Z26" s="25" t="s">
        <v>94</v>
      </c>
      <c r="AA26" s="26" t="s">
        <v>95</v>
      </c>
      <c r="AC26" s="35">
        <f t="shared" si="22"/>
        <v>0.75</v>
      </c>
      <c r="AD26" s="35">
        <f t="shared" si="23"/>
        <v>0.875</v>
      </c>
      <c r="AE26" s="35">
        <f t="shared" si="24"/>
        <v>0.125</v>
      </c>
    </row>
    <row r="27" spans="1:31" ht="16.5" thickTop="1" thickBot="1" x14ac:dyDescent="0.3">
      <c r="A27" s="30" t="s">
        <v>106</v>
      </c>
      <c r="B27" s="9">
        <v>1</v>
      </c>
      <c r="C27" s="9" t="s">
        <v>22</v>
      </c>
      <c r="D27" s="10">
        <v>1</v>
      </c>
      <c r="E27" s="31">
        <v>1</v>
      </c>
      <c r="F27" s="31">
        <v>1</v>
      </c>
      <c r="G27" s="31">
        <v>1</v>
      </c>
      <c r="H27" s="31">
        <v>1</v>
      </c>
      <c r="I27" s="31">
        <v>1</v>
      </c>
      <c r="J27" s="31">
        <v>1</v>
      </c>
      <c r="K27" s="11">
        <f t="shared" si="43"/>
        <v>0.9</v>
      </c>
      <c r="L27" s="12">
        <f t="shared" si="33"/>
        <v>1</v>
      </c>
      <c r="M27" s="13">
        <v>1</v>
      </c>
      <c r="N27" s="14">
        <f t="shared" si="44"/>
        <v>0.9</v>
      </c>
      <c r="O27" s="12">
        <f t="shared" si="34"/>
        <v>1</v>
      </c>
      <c r="P27" s="13">
        <v>1</v>
      </c>
      <c r="Q27" s="14">
        <f t="shared" si="45"/>
        <v>0.9</v>
      </c>
      <c r="R27" s="12">
        <f t="shared" si="35"/>
        <v>1</v>
      </c>
      <c r="S27" s="13">
        <v>1</v>
      </c>
      <c r="T27" s="14">
        <f t="shared" si="46"/>
        <v>0.9</v>
      </c>
      <c r="U27" s="12">
        <f t="shared" si="36"/>
        <v>1</v>
      </c>
      <c r="V27" s="13">
        <v>1</v>
      </c>
      <c r="W27" s="11">
        <f t="shared" si="47"/>
        <v>0.9</v>
      </c>
      <c r="X27" s="12">
        <f t="shared" si="37"/>
        <v>1</v>
      </c>
      <c r="Y27" s="15">
        <v>1</v>
      </c>
      <c r="Z27" s="25" t="s">
        <v>94</v>
      </c>
      <c r="AA27" s="26" t="s">
        <v>95</v>
      </c>
      <c r="AC27" s="35">
        <f t="shared" si="22"/>
        <v>1</v>
      </c>
      <c r="AD27" s="35">
        <f t="shared" si="23"/>
        <v>1</v>
      </c>
      <c r="AE27" s="35">
        <f t="shared" si="24"/>
        <v>0</v>
      </c>
    </row>
    <row r="28" spans="1:31" ht="16.5" thickTop="1" thickBot="1" x14ac:dyDescent="0.3">
      <c r="A28" s="30" t="s">
        <v>29</v>
      </c>
      <c r="B28" s="9" t="s">
        <v>28</v>
      </c>
      <c r="C28" s="9" t="s">
        <v>28</v>
      </c>
      <c r="D28" s="9" t="s">
        <v>28</v>
      </c>
      <c r="E28" s="31">
        <v>0.85</v>
      </c>
      <c r="F28" s="31">
        <f>E28*1.03</f>
        <v>0.87549999999999994</v>
      </c>
      <c r="G28" s="31">
        <f t="shared" ref="G28:J28" si="59">F28*1.03</f>
        <v>0.90176499999999993</v>
      </c>
      <c r="H28" s="31">
        <f t="shared" si="59"/>
        <v>0.92881795</v>
      </c>
      <c r="I28" s="31">
        <f t="shared" si="59"/>
        <v>0.95668248850000004</v>
      </c>
      <c r="J28" s="31">
        <f t="shared" si="59"/>
        <v>0.98538296315500007</v>
      </c>
      <c r="K28" s="11">
        <f t="shared" ref="K28" si="60">L28*0.9</f>
        <v>0.78794999999999993</v>
      </c>
      <c r="L28" s="12">
        <f t="shared" ref="L28" si="61">F28</f>
        <v>0.87549999999999994</v>
      </c>
      <c r="M28" s="13">
        <f>L28*1.1</f>
        <v>0.96305000000000007</v>
      </c>
      <c r="N28" s="14">
        <f t="shared" ref="N28" si="62">O28*0.9</f>
        <v>0.81158849999999993</v>
      </c>
      <c r="O28" s="12">
        <f t="shared" ref="O28" si="63">G28</f>
        <v>0.90176499999999993</v>
      </c>
      <c r="P28" s="13">
        <f>O28*1.1</f>
        <v>0.99194150000000003</v>
      </c>
      <c r="Q28" s="14">
        <f t="shared" ref="Q28" si="64">R28*0.9</f>
        <v>0.83593615500000007</v>
      </c>
      <c r="R28" s="12">
        <f t="shared" ref="R28" si="65">H28</f>
        <v>0.92881795</v>
      </c>
      <c r="S28" s="13">
        <v>1</v>
      </c>
      <c r="T28" s="14">
        <f t="shared" ref="T28" si="66">U28*0.9</f>
        <v>0.86101423965000001</v>
      </c>
      <c r="U28" s="12">
        <f t="shared" ref="U28" si="67">I28</f>
        <v>0.95668248850000004</v>
      </c>
      <c r="V28" s="13">
        <v>1</v>
      </c>
      <c r="W28" s="11">
        <f t="shared" ref="W28" si="68">X28*0.9</f>
        <v>0.88684466683950003</v>
      </c>
      <c r="X28" s="12">
        <f t="shared" ref="X28" si="69">J28</f>
        <v>0.98538296315500007</v>
      </c>
      <c r="Y28" s="15">
        <v>1</v>
      </c>
      <c r="Z28" s="25" t="s">
        <v>94</v>
      </c>
      <c r="AA28" s="26" t="s">
        <v>95</v>
      </c>
      <c r="AC28" s="35">
        <f t="shared" si="22"/>
        <v>0</v>
      </c>
      <c r="AD28" s="35">
        <f t="shared" si="23"/>
        <v>0</v>
      </c>
      <c r="AE28" s="35">
        <f t="shared" si="24"/>
        <v>0</v>
      </c>
    </row>
    <row r="29" spans="1:31" ht="16.5" thickTop="1" thickBot="1" x14ac:dyDescent="0.3">
      <c r="A29" s="29" t="s">
        <v>14</v>
      </c>
      <c r="B29" s="9">
        <v>0.88890000000000002</v>
      </c>
      <c r="C29" s="9">
        <v>0.95120000000000005</v>
      </c>
      <c r="D29" s="9">
        <v>0.96430000000000005</v>
      </c>
      <c r="E29" s="9">
        <f t="shared" si="32"/>
        <v>0.96284400000000014</v>
      </c>
      <c r="F29" s="10">
        <f t="shared" si="32"/>
        <v>0.98823144000000007</v>
      </c>
      <c r="G29" s="10">
        <v>1</v>
      </c>
      <c r="H29" s="10">
        <v>1</v>
      </c>
      <c r="I29" s="10">
        <v>1</v>
      </c>
      <c r="J29" s="10">
        <v>1</v>
      </c>
      <c r="K29" s="11">
        <f t="shared" si="43"/>
        <v>0.88940829600000004</v>
      </c>
      <c r="L29" s="12">
        <f t="shared" si="33"/>
        <v>0.98823144000000007</v>
      </c>
      <c r="M29" s="13">
        <v>1</v>
      </c>
      <c r="N29" s="14">
        <f t="shared" si="44"/>
        <v>0.9</v>
      </c>
      <c r="O29" s="12">
        <f t="shared" si="34"/>
        <v>1</v>
      </c>
      <c r="P29" s="13">
        <v>1</v>
      </c>
      <c r="Q29" s="14">
        <f t="shared" si="45"/>
        <v>0.9</v>
      </c>
      <c r="R29" s="12">
        <f t="shared" si="35"/>
        <v>1</v>
      </c>
      <c r="S29" s="13">
        <v>1</v>
      </c>
      <c r="T29" s="14">
        <f t="shared" si="46"/>
        <v>0.9</v>
      </c>
      <c r="U29" s="12">
        <f t="shared" si="36"/>
        <v>1</v>
      </c>
      <c r="V29" s="13">
        <v>1</v>
      </c>
      <c r="W29" s="11">
        <f t="shared" si="47"/>
        <v>0.9</v>
      </c>
      <c r="X29" s="12">
        <f t="shared" si="37"/>
        <v>1</v>
      </c>
      <c r="Y29" s="15">
        <v>1</v>
      </c>
      <c r="Z29" s="25" t="s">
        <v>94</v>
      </c>
      <c r="AA29" s="26" t="s">
        <v>95</v>
      </c>
      <c r="AC29" s="35">
        <f t="shared" si="22"/>
        <v>0.88890000000000002</v>
      </c>
      <c r="AD29" s="35">
        <f t="shared" si="23"/>
        <v>0.96430000000000005</v>
      </c>
      <c r="AE29" s="35">
        <f t="shared" si="24"/>
        <v>7.5400000000000023E-2</v>
      </c>
    </row>
    <row r="30" spans="1:31" ht="16.5" thickTop="1" thickBot="1" x14ac:dyDescent="0.3">
      <c r="A30" s="29" t="s">
        <v>16</v>
      </c>
      <c r="B30" s="9" t="s">
        <v>22</v>
      </c>
      <c r="C30" s="9">
        <v>0.9</v>
      </c>
      <c r="D30" s="9">
        <v>1</v>
      </c>
      <c r="E30" s="9">
        <f>AVERAGE(C30:D30)*1.03</f>
        <v>0.97849999999999993</v>
      </c>
      <c r="F30" s="9">
        <v>1</v>
      </c>
      <c r="G30" s="9">
        <v>1</v>
      </c>
      <c r="H30" s="9">
        <v>1</v>
      </c>
      <c r="I30" s="9">
        <v>1</v>
      </c>
      <c r="J30" s="9">
        <v>1</v>
      </c>
      <c r="K30" s="11">
        <f t="shared" si="43"/>
        <v>0.9</v>
      </c>
      <c r="L30" s="12">
        <f t="shared" si="33"/>
        <v>1</v>
      </c>
      <c r="M30" s="13">
        <v>1</v>
      </c>
      <c r="N30" s="14">
        <f t="shared" si="44"/>
        <v>0.9</v>
      </c>
      <c r="O30" s="12">
        <f t="shared" si="34"/>
        <v>1</v>
      </c>
      <c r="P30" s="13">
        <v>1</v>
      </c>
      <c r="Q30" s="14">
        <f t="shared" si="45"/>
        <v>0.9</v>
      </c>
      <c r="R30" s="12">
        <f t="shared" si="35"/>
        <v>1</v>
      </c>
      <c r="S30" s="13">
        <v>1</v>
      </c>
      <c r="T30" s="14">
        <f t="shared" si="46"/>
        <v>0.9</v>
      </c>
      <c r="U30" s="12">
        <f t="shared" si="36"/>
        <v>1</v>
      </c>
      <c r="V30" s="13">
        <v>1</v>
      </c>
      <c r="W30" s="11">
        <f t="shared" si="47"/>
        <v>0.9</v>
      </c>
      <c r="X30" s="12">
        <f t="shared" si="37"/>
        <v>1</v>
      </c>
      <c r="Y30" s="15">
        <v>1</v>
      </c>
      <c r="Z30" s="25" t="s">
        <v>94</v>
      </c>
      <c r="AA30" s="26" t="s">
        <v>95</v>
      </c>
      <c r="AC30" s="35">
        <f t="shared" si="22"/>
        <v>0.9</v>
      </c>
      <c r="AD30" s="35">
        <f t="shared" si="23"/>
        <v>1</v>
      </c>
      <c r="AE30" s="35">
        <f t="shared" si="24"/>
        <v>9.9999999999999978E-2</v>
      </c>
    </row>
    <row r="31" spans="1:31" ht="16.5" thickTop="1" thickBot="1" x14ac:dyDescent="0.3">
      <c r="A31" s="29" t="s">
        <v>15</v>
      </c>
      <c r="B31" s="9">
        <v>0.68180000000000007</v>
      </c>
      <c r="C31" s="9">
        <v>1</v>
      </c>
      <c r="D31" s="9">
        <v>0.86209999999999998</v>
      </c>
      <c r="E31" s="9">
        <f t="shared" si="32"/>
        <v>0.87340566666666664</v>
      </c>
      <c r="F31" s="10">
        <f t="shared" si="32"/>
        <v>0.93919027888888895</v>
      </c>
      <c r="G31" s="10">
        <f t="shared" si="32"/>
        <v>0.91831227464074072</v>
      </c>
      <c r="H31" s="10">
        <f t="shared" si="32"/>
        <v>0.93761182226739515</v>
      </c>
      <c r="I31" s="10">
        <f t="shared" si="32"/>
        <v>0.95965593569031193</v>
      </c>
      <c r="J31" s="10">
        <f t="shared" si="32"/>
        <v>0.96668247785880046</v>
      </c>
      <c r="K31" s="11">
        <f t="shared" si="43"/>
        <v>0.84527125100000011</v>
      </c>
      <c r="L31" s="12">
        <f t="shared" si="33"/>
        <v>0.93919027888888895</v>
      </c>
      <c r="M31" s="13">
        <v>1</v>
      </c>
      <c r="N31" s="14">
        <f t="shared" si="44"/>
        <v>0.82648104717666671</v>
      </c>
      <c r="O31" s="12">
        <f t="shared" si="34"/>
        <v>0.91831227464074072</v>
      </c>
      <c r="P31" s="13">
        <v>1</v>
      </c>
      <c r="Q31" s="14">
        <f t="shared" si="45"/>
        <v>0.84385064004065569</v>
      </c>
      <c r="R31" s="12">
        <f t="shared" si="35"/>
        <v>0.93761182226739515</v>
      </c>
      <c r="S31" s="13">
        <v>1</v>
      </c>
      <c r="T31" s="14">
        <f t="shared" si="46"/>
        <v>0.86369034212128071</v>
      </c>
      <c r="U31" s="12">
        <f t="shared" si="36"/>
        <v>0.95965593569031193</v>
      </c>
      <c r="V31" s="13">
        <v>1</v>
      </c>
      <c r="W31" s="11">
        <f t="shared" si="47"/>
        <v>0.87001423007292045</v>
      </c>
      <c r="X31" s="12">
        <f t="shared" si="37"/>
        <v>0.96668247785880046</v>
      </c>
      <c r="Y31" s="15">
        <v>1</v>
      </c>
      <c r="Z31" s="25" t="s">
        <v>94</v>
      </c>
      <c r="AA31" s="26" t="s">
        <v>95</v>
      </c>
      <c r="AC31" s="35">
        <f t="shared" si="22"/>
        <v>0.68180000000000007</v>
      </c>
      <c r="AD31" s="35">
        <f t="shared" si="23"/>
        <v>1</v>
      </c>
      <c r="AE31" s="35">
        <f t="shared" si="24"/>
        <v>0.31819999999999993</v>
      </c>
    </row>
    <row r="32" spans="1:31" ht="16.5" thickTop="1" thickBot="1" x14ac:dyDescent="0.3">
      <c r="A32" s="29" t="s">
        <v>21</v>
      </c>
      <c r="B32" s="9">
        <v>1</v>
      </c>
      <c r="C32" s="9">
        <v>0.8</v>
      </c>
      <c r="D32" s="9">
        <v>0.86670000000000003</v>
      </c>
      <c r="E32" s="9">
        <f t="shared" si="32"/>
        <v>0.91556700000000002</v>
      </c>
      <c r="F32" s="10">
        <f>E32*1.03</f>
        <v>0.94303401000000009</v>
      </c>
      <c r="G32" s="10">
        <f t="shared" ref="G32:H32" si="70">F32*1.03</f>
        <v>0.97132503030000017</v>
      </c>
      <c r="H32" s="10">
        <f t="shared" si="70"/>
        <v>1.0004647812090002</v>
      </c>
      <c r="I32" s="10">
        <v>1</v>
      </c>
      <c r="J32" s="10">
        <v>1</v>
      </c>
      <c r="K32" s="11">
        <f>L32*0.8</f>
        <v>0.75442720800000007</v>
      </c>
      <c r="L32" s="12">
        <f t="shared" si="33"/>
        <v>0.94303401000000009</v>
      </c>
      <c r="M32" s="13">
        <f t="shared" si="39"/>
        <v>1.0373374110000002</v>
      </c>
      <c r="N32" s="11">
        <f>O32*0.8</f>
        <v>0.7770600242400002</v>
      </c>
      <c r="O32" s="12">
        <f t="shared" si="34"/>
        <v>0.97132503030000017</v>
      </c>
      <c r="P32" s="13">
        <v>1</v>
      </c>
      <c r="Q32" s="11">
        <f>R32*0.8</f>
        <v>0.80037182496720016</v>
      </c>
      <c r="R32" s="12">
        <f t="shared" si="35"/>
        <v>1.0004647812090002</v>
      </c>
      <c r="S32" s="13">
        <v>1</v>
      </c>
      <c r="T32" s="11">
        <f>U32*0.8</f>
        <v>0.8</v>
      </c>
      <c r="U32" s="12">
        <f t="shared" si="36"/>
        <v>1</v>
      </c>
      <c r="V32" s="13">
        <v>1</v>
      </c>
      <c r="W32" s="11">
        <f>X32*0.8</f>
        <v>0.8</v>
      </c>
      <c r="X32" s="12">
        <f t="shared" si="37"/>
        <v>1</v>
      </c>
      <c r="Y32" s="15">
        <v>1</v>
      </c>
      <c r="Z32" s="25" t="s">
        <v>94</v>
      </c>
      <c r="AA32" s="26" t="s">
        <v>112</v>
      </c>
      <c r="AB32" s="1" t="s">
        <v>114</v>
      </c>
      <c r="AC32" s="35">
        <f t="shared" si="22"/>
        <v>0.8</v>
      </c>
      <c r="AD32" s="35">
        <f t="shared" si="23"/>
        <v>1</v>
      </c>
      <c r="AE32" s="35">
        <f t="shared" si="24"/>
        <v>0.19999999999999996</v>
      </c>
    </row>
    <row r="33" spans="4:7" ht="15.75" thickTop="1" x14ac:dyDescent="0.25"/>
    <row r="34" spans="4:7" x14ac:dyDescent="0.25">
      <c r="D34" s="33">
        <f>AVERAGE(B3:D32)</f>
        <v>0.82529104477611936</v>
      </c>
      <c r="G34" s="34">
        <f>AVERAGE(E3:J32)</f>
        <v>0.89178736485018451</v>
      </c>
    </row>
  </sheetData>
  <mergeCells count="8">
    <mergeCell ref="W1:Y1"/>
    <mergeCell ref="Z1:AA1"/>
    <mergeCell ref="B1:D1"/>
    <mergeCell ref="E1:J1"/>
    <mergeCell ref="K1:M1"/>
    <mergeCell ref="N1:P1"/>
    <mergeCell ref="Q1:S1"/>
    <mergeCell ref="T1:V1"/>
  </mergeCells>
  <conditionalFormatting sqref="Z8">
    <cfRule type="iconSet" priority="7">
      <iconSet iconSet="5Arrows">
        <cfvo type="percent" val="0"/>
        <cfvo type="percent" val="20"/>
        <cfvo type="percent" val="40"/>
        <cfvo type="percent" val="60"/>
        <cfvo type="percent" val="80"/>
      </iconSet>
    </cfRule>
  </conditionalFormatting>
  <conditionalFormatting sqref="Z4">
    <cfRule type="iconSet" priority="10">
      <iconSet iconSet="5Arrows">
        <cfvo type="percent" val="0"/>
        <cfvo type="percent" val="20"/>
        <cfvo type="percent" val="40"/>
        <cfvo type="percent" val="60"/>
        <cfvo type="percent" val="80"/>
      </iconSet>
    </cfRule>
  </conditionalFormatting>
  <conditionalFormatting sqref="Z5">
    <cfRule type="iconSet" priority="6">
      <iconSet iconSet="5Arrows">
        <cfvo type="percent" val="0"/>
        <cfvo type="percent" val="20"/>
        <cfvo type="percent" val="40"/>
        <cfvo type="percent" val="60"/>
        <cfvo type="percent" val="80"/>
      </iconSet>
    </cfRule>
  </conditionalFormatting>
  <conditionalFormatting sqref="Z6">
    <cfRule type="iconSet" priority="5">
      <iconSet iconSet="5Arrows">
        <cfvo type="percent" val="0"/>
        <cfvo type="percent" val="20"/>
        <cfvo type="percent" val="40"/>
        <cfvo type="percent" val="60"/>
        <cfvo type="percent" val="80"/>
      </iconSet>
    </cfRule>
  </conditionalFormatting>
  <conditionalFormatting sqref="Z7">
    <cfRule type="iconSet" priority="4">
      <iconSet iconSet="5Arrows">
        <cfvo type="percent" val="0"/>
        <cfvo type="percent" val="20"/>
        <cfvo type="percent" val="40"/>
        <cfvo type="percent" val="60"/>
        <cfvo type="percent" val="80"/>
      </iconSet>
    </cfRule>
  </conditionalFormatting>
  <conditionalFormatting sqref="Z3">
    <cfRule type="iconSet" priority="3">
      <iconSet iconSet="5Arrows">
        <cfvo type="percent" val="0"/>
        <cfvo type="percent" val="20"/>
        <cfvo type="percent" val="40"/>
        <cfvo type="percent" val="60"/>
        <cfvo type="percent" val="80"/>
      </iconSet>
    </cfRule>
  </conditionalFormatting>
  <conditionalFormatting sqref="C5:Y8">
    <cfRule type="cellIs" dxfId="0" priority="1" operator="greaterThan">
      <formula>1</formula>
    </cfRule>
  </conditionalFormatting>
  <pageMargins left="0.7" right="0.7" top="0.75" bottom="0.75" header="0.3" footer="0.3"/>
  <pageSetup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IE Frameworks</vt:lpstr>
      <vt:lpstr>Metrics (CTE Programs)</vt:lpstr>
      <vt:lpstr>Metrics (Non-CTE Programs)</vt:lpstr>
      <vt:lpstr>Modeling Template</vt:lpstr>
      <vt:lpstr>List_01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Aimee Lo</cp:lastModifiedBy>
  <cp:lastPrinted>2019-02-27T22:02:47Z</cp:lastPrinted>
  <dcterms:created xsi:type="dcterms:W3CDTF">2019-02-27T18:48:40Z</dcterms:created>
  <dcterms:modified xsi:type="dcterms:W3CDTF">2019-11-07T18:36:35Z</dcterms:modified>
</cp:coreProperties>
</file>